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C:\Users\leavg\Dropbox\Projects\Option Samurai\Code + technical\Excel Templates\Getting Started\"/>
    </mc:Choice>
  </mc:AlternateContent>
  <xr:revisionPtr revIDLastSave="0" documentId="13_ncr:1_{7B6F4130-28C7-4248-8CA8-8E216FD364EE}" xr6:coauthVersionLast="47" xr6:coauthVersionMax="47" xr10:uidLastSave="{00000000-0000-0000-0000-000000000000}"/>
  <bookViews>
    <workbookView xWindow="28680" yWindow="-120" windowWidth="29040" windowHeight="15840" xr2:uid="{00000000-000D-0000-FFFF-FFFF00000000}"/>
  </bookViews>
  <sheets>
    <sheet name="Instructions" sheetId="2" r:id="rId1"/>
    <sheet name="Watchlist- Dividend + Covered C" sheetId="1" r:id="rId2"/>
  </sheets>
  <definedNames>
    <definedName name="_xlnm._FilterDatabase" localSheetId="1" hidden="1">'Watchlist- Dividend + Covered C'!$B$7:$W$72</definedName>
    <definedName name="_xlnm.Print_Area" localSheetId="0">Instructions!$A$1:$M$67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 i="1" l="1" a="1"/>
  <c r="M10" i="1" s="1"/>
  <c r="N10" i="1" a="1"/>
  <c r="N10" i="1" s="1"/>
  <c r="L45" i="1" a="1"/>
  <c r="L45" i="1" s="1"/>
  <c r="V45" i="1" s="1"/>
  <c r="M45" i="1" a="1"/>
  <c r="M45" i="1" s="1"/>
  <c r="N45" i="1" a="1"/>
  <c r="N45" i="1" s="1"/>
  <c r="O45" i="1" a="1"/>
  <c r="O45" i="1" s="1"/>
  <c r="P45" i="1" a="1"/>
  <c r="P45" i="1" s="1"/>
  <c r="L29" i="1" a="1"/>
  <c r="L29" i="1" s="1"/>
  <c r="V29" i="1" s="1"/>
  <c r="M29" i="1" a="1"/>
  <c r="M29" i="1" s="1"/>
  <c r="N29" i="1" a="1"/>
  <c r="N29" i="1" s="1"/>
  <c r="O29" i="1" a="1"/>
  <c r="O29" i="1" s="1"/>
  <c r="P29" i="1" a="1"/>
  <c r="P29" i="1" s="1"/>
  <c r="L15" i="1" a="1"/>
  <c r="L15" i="1" s="1"/>
  <c r="V15" i="1" s="1"/>
  <c r="M15" i="1" a="1"/>
  <c r="M15" i="1" s="1"/>
  <c r="N15" i="1" a="1"/>
  <c r="N15" i="1" s="1"/>
  <c r="O15" i="1" a="1"/>
  <c r="O15" i="1" s="1"/>
  <c r="P15" i="1" a="1"/>
  <c r="P15" i="1" s="1"/>
  <c r="L50" i="1" a="1"/>
  <c r="L50" i="1" s="1"/>
  <c r="V50" i="1" s="1"/>
  <c r="M50" i="1" a="1"/>
  <c r="M50" i="1" s="1"/>
  <c r="N50" i="1" a="1"/>
  <c r="N50" i="1" s="1"/>
  <c r="O50" i="1" a="1"/>
  <c r="O50" i="1" s="1"/>
  <c r="P50" i="1" a="1"/>
  <c r="P50" i="1" s="1"/>
  <c r="L26" i="1" a="1"/>
  <c r="L26" i="1" s="1"/>
  <c r="V26" i="1" s="1"/>
  <c r="M26" i="1" a="1"/>
  <c r="M26" i="1" s="1"/>
  <c r="N26" i="1" a="1"/>
  <c r="N26" i="1" s="1"/>
  <c r="O26" i="1" a="1"/>
  <c r="O26" i="1" s="1"/>
  <c r="P26" i="1" a="1"/>
  <c r="P26" i="1" s="1"/>
  <c r="L54" i="1" a="1"/>
  <c r="L54" i="1" s="1"/>
  <c r="V54" i="1" s="1"/>
  <c r="M54" i="1" a="1"/>
  <c r="M54" i="1" s="1"/>
  <c r="N54" i="1" a="1"/>
  <c r="N54" i="1" s="1"/>
  <c r="O54" i="1" a="1"/>
  <c r="O54" i="1" s="1"/>
  <c r="P54" i="1" a="1"/>
  <c r="P54" i="1" s="1"/>
  <c r="L8" i="1" a="1"/>
  <c r="L8" i="1" s="1"/>
  <c r="V8" i="1" s="1"/>
  <c r="M8" i="1" a="1"/>
  <c r="M8" i="1" s="1"/>
  <c r="N8" i="1" a="1"/>
  <c r="N8" i="1" s="1"/>
  <c r="O8" i="1" a="1"/>
  <c r="O8" i="1" s="1"/>
  <c r="P8" i="1" a="1"/>
  <c r="P8" i="1" s="1"/>
  <c r="L20" i="1" a="1"/>
  <c r="L20" i="1" s="1"/>
  <c r="V20" i="1" s="1"/>
  <c r="M20" i="1" a="1"/>
  <c r="M20" i="1" s="1"/>
  <c r="N20" i="1" a="1"/>
  <c r="N20" i="1" s="1"/>
  <c r="O20" i="1" a="1"/>
  <c r="O20" i="1" s="1"/>
  <c r="P20" i="1" a="1"/>
  <c r="P20" i="1" s="1"/>
  <c r="L48" i="1" a="1"/>
  <c r="L48" i="1" s="1"/>
  <c r="V48" i="1" s="1"/>
  <c r="M48" i="1" a="1"/>
  <c r="M48" i="1" s="1"/>
  <c r="N48" i="1" a="1"/>
  <c r="N48" i="1" s="1"/>
  <c r="O48" i="1" a="1"/>
  <c r="O48" i="1" s="1"/>
  <c r="P48" i="1" a="1"/>
  <c r="P48" i="1" s="1"/>
  <c r="L10" i="1" a="1"/>
  <c r="L10" i="1" s="1"/>
  <c r="V10" i="1" s="1"/>
  <c r="O10" i="1" a="1"/>
  <c r="O10" i="1" s="1"/>
  <c r="P10" i="1" a="1"/>
  <c r="P10" i="1" s="1"/>
  <c r="L12" i="1" a="1"/>
  <c r="L12" i="1" s="1"/>
  <c r="V12" i="1" s="1"/>
  <c r="M12" i="1" a="1"/>
  <c r="M12" i="1" s="1"/>
  <c r="N12" i="1" a="1"/>
  <c r="N12" i="1" s="1"/>
  <c r="O12" i="1" a="1"/>
  <c r="O12" i="1" s="1"/>
  <c r="P12" i="1" a="1"/>
  <c r="P12" i="1" s="1"/>
  <c r="L55" i="1" a="1"/>
  <c r="L55" i="1" s="1"/>
  <c r="V55" i="1" s="1"/>
  <c r="M55" i="1" a="1"/>
  <c r="M55" i="1" s="1"/>
  <c r="N55" i="1" a="1"/>
  <c r="N55" i="1" s="1"/>
  <c r="O55" i="1" a="1"/>
  <c r="O55" i="1" s="1"/>
  <c r="P55" i="1" a="1"/>
  <c r="P55" i="1" s="1"/>
  <c r="L56" i="1" a="1"/>
  <c r="L56" i="1" s="1"/>
  <c r="V56" i="1" s="1"/>
  <c r="M56" i="1" a="1"/>
  <c r="M56" i="1" s="1"/>
  <c r="N56" i="1" a="1"/>
  <c r="N56" i="1" s="1"/>
  <c r="O56" i="1" a="1"/>
  <c r="O56" i="1" s="1"/>
  <c r="P56" i="1" a="1"/>
  <c r="P56" i="1" s="1"/>
  <c r="L35" i="1" a="1"/>
  <c r="L35" i="1" s="1"/>
  <c r="V35" i="1" s="1"/>
  <c r="M35" i="1" a="1"/>
  <c r="M35" i="1" s="1"/>
  <c r="N35" i="1" a="1"/>
  <c r="N35" i="1" s="1"/>
  <c r="O35" i="1" a="1"/>
  <c r="O35" i="1" s="1"/>
  <c r="P35" i="1" a="1"/>
  <c r="P35" i="1" s="1"/>
  <c r="L67" i="1" a="1"/>
  <c r="L67" i="1" s="1"/>
  <c r="V67" i="1" s="1"/>
  <c r="M67" i="1" a="1"/>
  <c r="M67" i="1" s="1"/>
  <c r="N67" i="1" a="1"/>
  <c r="N67" i="1" s="1"/>
  <c r="O67" i="1" a="1"/>
  <c r="O67" i="1" s="1"/>
  <c r="P67" i="1" a="1"/>
  <c r="P67" i="1" s="1"/>
  <c r="L24" i="1" a="1"/>
  <c r="L24" i="1" s="1"/>
  <c r="V24" i="1" s="1"/>
  <c r="M24" i="1" a="1"/>
  <c r="M24" i="1" s="1"/>
  <c r="N24" i="1" a="1"/>
  <c r="N24" i="1" s="1"/>
  <c r="O24" i="1" a="1"/>
  <c r="O24" i="1" s="1"/>
  <c r="P24" i="1" a="1"/>
  <c r="P24" i="1" s="1"/>
  <c r="L31" i="1" a="1"/>
  <c r="L31" i="1" s="1"/>
  <c r="V31" i="1" s="1"/>
  <c r="M31" i="1" a="1"/>
  <c r="M31" i="1" s="1"/>
  <c r="N31" i="1" a="1"/>
  <c r="N31" i="1" s="1"/>
  <c r="O31" i="1" a="1"/>
  <c r="O31" i="1" s="1"/>
  <c r="P31" i="1" a="1"/>
  <c r="P31" i="1" s="1"/>
  <c r="L22" i="1" a="1"/>
  <c r="L22" i="1" s="1"/>
  <c r="V22" i="1" s="1"/>
  <c r="M22" i="1" a="1"/>
  <c r="M22" i="1" s="1"/>
  <c r="N22" i="1" a="1"/>
  <c r="N22" i="1" s="1"/>
  <c r="O22" i="1" a="1"/>
  <c r="O22" i="1" s="1"/>
  <c r="P22" i="1" a="1"/>
  <c r="P22" i="1" s="1"/>
  <c r="L60" i="1" a="1"/>
  <c r="L60" i="1" s="1"/>
  <c r="V60" i="1" s="1"/>
  <c r="M60" i="1" a="1"/>
  <c r="M60" i="1" s="1"/>
  <c r="N60" i="1" a="1"/>
  <c r="N60" i="1" s="1"/>
  <c r="O60" i="1" a="1"/>
  <c r="O60" i="1" s="1"/>
  <c r="P60" i="1" a="1"/>
  <c r="P60" i="1" s="1"/>
  <c r="L9" i="1" a="1"/>
  <c r="L9" i="1" s="1"/>
  <c r="V9" i="1" s="1"/>
  <c r="M9" i="1" a="1"/>
  <c r="M9" i="1" s="1"/>
  <c r="N9" i="1" a="1"/>
  <c r="N9" i="1" s="1"/>
  <c r="O9" i="1" a="1"/>
  <c r="O9" i="1" s="1"/>
  <c r="P9" i="1" a="1"/>
  <c r="P9" i="1" s="1"/>
  <c r="L16" i="1" a="1"/>
  <c r="L16" i="1" s="1"/>
  <c r="V16" i="1" s="1"/>
  <c r="M16" i="1" a="1"/>
  <c r="M16" i="1" s="1"/>
  <c r="N16" i="1" a="1"/>
  <c r="N16" i="1" s="1"/>
  <c r="O16" i="1" a="1"/>
  <c r="O16" i="1" s="1"/>
  <c r="P16" i="1" a="1"/>
  <c r="P16" i="1" s="1"/>
  <c r="L52" i="1" a="1"/>
  <c r="L52" i="1" s="1"/>
  <c r="V52" i="1" s="1"/>
  <c r="M52" i="1" a="1"/>
  <c r="M52" i="1" s="1"/>
  <c r="N52" i="1" a="1"/>
  <c r="N52" i="1" s="1"/>
  <c r="O52" i="1" a="1"/>
  <c r="O52" i="1" s="1"/>
  <c r="P52" i="1" a="1"/>
  <c r="P52" i="1" s="1"/>
  <c r="L53" i="1" a="1"/>
  <c r="L53" i="1" s="1"/>
  <c r="V53" i="1" s="1"/>
  <c r="M53" i="1" a="1"/>
  <c r="M53" i="1" s="1"/>
  <c r="N53" i="1" a="1"/>
  <c r="N53" i="1" s="1"/>
  <c r="O53" i="1" a="1"/>
  <c r="O53" i="1" s="1"/>
  <c r="P53" i="1" a="1"/>
  <c r="P53" i="1" s="1"/>
  <c r="L49" i="1" a="1"/>
  <c r="L49" i="1" s="1"/>
  <c r="V49" i="1" s="1"/>
  <c r="M49" i="1" a="1"/>
  <c r="M49" i="1" s="1"/>
  <c r="N49" i="1" a="1"/>
  <c r="N49" i="1" s="1"/>
  <c r="O49" i="1" a="1"/>
  <c r="O49" i="1" s="1"/>
  <c r="P49" i="1" a="1"/>
  <c r="P49" i="1" s="1"/>
  <c r="L69" i="1" a="1"/>
  <c r="L69" i="1" s="1"/>
  <c r="V69" i="1" s="1"/>
  <c r="M69" i="1" a="1"/>
  <c r="M69" i="1" s="1"/>
  <c r="N69" i="1" a="1"/>
  <c r="N69" i="1" s="1"/>
  <c r="O69" i="1" a="1"/>
  <c r="O69" i="1" s="1"/>
  <c r="P69" i="1" a="1"/>
  <c r="P69" i="1" s="1"/>
  <c r="L72" i="1" a="1"/>
  <c r="L72" i="1" s="1"/>
  <c r="V72" i="1" s="1"/>
  <c r="M72" i="1" a="1"/>
  <c r="M72" i="1" s="1"/>
  <c r="N72" i="1" a="1"/>
  <c r="N72" i="1" s="1"/>
  <c r="O72" i="1" a="1"/>
  <c r="O72" i="1" s="1"/>
  <c r="P72" i="1" a="1"/>
  <c r="P72" i="1" s="1"/>
  <c r="L61" i="1" a="1"/>
  <c r="L61" i="1" s="1"/>
  <c r="V61" i="1" s="1"/>
  <c r="M61" i="1" a="1"/>
  <c r="M61" i="1" s="1"/>
  <c r="N61" i="1" a="1"/>
  <c r="N61" i="1" s="1"/>
  <c r="O61" i="1" a="1"/>
  <c r="O61" i="1" s="1"/>
  <c r="P61" i="1" a="1"/>
  <c r="P61" i="1" s="1"/>
  <c r="L38" i="1" a="1"/>
  <c r="L38" i="1" s="1"/>
  <c r="V38" i="1" s="1"/>
  <c r="M38" i="1" a="1"/>
  <c r="M38" i="1" s="1"/>
  <c r="N38" i="1" a="1"/>
  <c r="N38" i="1" s="1"/>
  <c r="O38" i="1" a="1"/>
  <c r="O38" i="1" s="1"/>
  <c r="P38" i="1" a="1"/>
  <c r="P38" i="1" s="1"/>
  <c r="L66" i="1" a="1"/>
  <c r="L66" i="1" s="1"/>
  <c r="V66" i="1" s="1"/>
  <c r="M66" i="1" a="1"/>
  <c r="M66" i="1" s="1"/>
  <c r="N66" i="1" a="1"/>
  <c r="N66" i="1" s="1"/>
  <c r="O66" i="1" a="1"/>
  <c r="O66" i="1" s="1"/>
  <c r="P66" i="1" a="1"/>
  <c r="P66" i="1" s="1"/>
  <c r="L39" i="1" a="1"/>
  <c r="L39" i="1" s="1"/>
  <c r="V39" i="1" s="1"/>
  <c r="M39" i="1" a="1"/>
  <c r="M39" i="1" s="1"/>
  <c r="N39" i="1" a="1"/>
  <c r="N39" i="1" s="1"/>
  <c r="O39" i="1" a="1"/>
  <c r="O39" i="1" s="1"/>
  <c r="P39" i="1" a="1"/>
  <c r="P39" i="1" s="1"/>
  <c r="L47" i="1" a="1"/>
  <c r="L47" i="1" s="1"/>
  <c r="V47" i="1" s="1"/>
  <c r="M47" i="1" a="1"/>
  <c r="M47" i="1" s="1"/>
  <c r="N47" i="1" a="1"/>
  <c r="N47" i="1" s="1"/>
  <c r="O47" i="1" a="1"/>
  <c r="O47" i="1" s="1"/>
  <c r="P47" i="1" a="1"/>
  <c r="P47" i="1" s="1"/>
  <c r="L68" i="1" a="1"/>
  <c r="L68" i="1" s="1"/>
  <c r="V68" i="1" s="1"/>
  <c r="M68" i="1" a="1"/>
  <c r="M68" i="1" s="1"/>
  <c r="N68" i="1" a="1"/>
  <c r="N68" i="1" s="1"/>
  <c r="O68" i="1" a="1"/>
  <c r="O68" i="1" s="1"/>
  <c r="P68" i="1" a="1"/>
  <c r="P68" i="1" s="1"/>
  <c r="L62" i="1" a="1"/>
  <c r="L62" i="1" s="1"/>
  <c r="V62" i="1" s="1"/>
  <c r="M62" i="1" a="1"/>
  <c r="M62" i="1" s="1"/>
  <c r="N62" i="1" a="1"/>
  <c r="N62" i="1" s="1"/>
  <c r="O62" i="1" a="1"/>
  <c r="O62" i="1" s="1"/>
  <c r="P62" i="1" a="1"/>
  <c r="P62" i="1" s="1"/>
  <c r="L70" i="1" a="1"/>
  <c r="L70" i="1" s="1"/>
  <c r="V70" i="1" s="1"/>
  <c r="M70" i="1" a="1"/>
  <c r="M70" i="1" s="1"/>
  <c r="N70" i="1" a="1"/>
  <c r="N70" i="1" s="1"/>
  <c r="O70" i="1" a="1"/>
  <c r="O70" i="1" s="1"/>
  <c r="P70" i="1" a="1"/>
  <c r="P70" i="1" s="1"/>
  <c r="L32" i="1" a="1"/>
  <c r="L32" i="1" s="1"/>
  <c r="V32" i="1" s="1"/>
  <c r="M32" i="1" a="1"/>
  <c r="M32" i="1" s="1"/>
  <c r="N32" i="1" a="1"/>
  <c r="N32" i="1" s="1"/>
  <c r="O32" i="1" a="1"/>
  <c r="O32" i="1" s="1"/>
  <c r="P32" i="1" a="1"/>
  <c r="P32" i="1" s="1"/>
  <c r="L58" i="1" a="1"/>
  <c r="L58" i="1" s="1"/>
  <c r="V58" i="1" s="1"/>
  <c r="M58" i="1" a="1"/>
  <c r="M58" i="1" s="1"/>
  <c r="N58" i="1" a="1"/>
  <c r="N58" i="1" s="1"/>
  <c r="O58" i="1" a="1"/>
  <c r="O58" i="1" s="1"/>
  <c r="P58" i="1" a="1"/>
  <c r="P58" i="1" s="1"/>
  <c r="L30" i="1" a="1"/>
  <c r="L30" i="1" s="1"/>
  <c r="V30" i="1" s="1"/>
  <c r="M30" i="1" a="1"/>
  <c r="M30" i="1" s="1"/>
  <c r="N30" i="1" a="1"/>
  <c r="N30" i="1" s="1"/>
  <c r="O30" i="1" a="1"/>
  <c r="O30" i="1" s="1"/>
  <c r="P30" i="1" a="1"/>
  <c r="P30" i="1" s="1"/>
  <c r="L28" i="1" a="1"/>
  <c r="L28" i="1" s="1"/>
  <c r="V28" i="1" s="1"/>
  <c r="M28" i="1" a="1"/>
  <c r="M28" i="1" s="1"/>
  <c r="N28" i="1" a="1"/>
  <c r="N28" i="1" s="1"/>
  <c r="O28" i="1" a="1"/>
  <c r="O28" i="1" s="1"/>
  <c r="P28" i="1" a="1"/>
  <c r="P28" i="1" s="1"/>
  <c r="L63" i="1" a="1"/>
  <c r="L63" i="1" s="1"/>
  <c r="V63" i="1" s="1"/>
  <c r="M63" i="1" a="1"/>
  <c r="M63" i="1" s="1"/>
  <c r="N63" i="1" a="1"/>
  <c r="N63" i="1" s="1"/>
  <c r="O63" i="1" a="1"/>
  <c r="O63" i="1" s="1"/>
  <c r="P63" i="1" a="1"/>
  <c r="P63" i="1" s="1"/>
  <c r="L19" i="1" a="1"/>
  <c r="L19" i="1" s="1"/>
  <c r="V19" i="1" s="1"/>
  <c r="M19" i="1" a="1"/>
  <c r="M19" i="1" s="1"/>
  <c r="N19" i="1" a="1"/>
  <c r="N19" i="1" s="1"/>
  <c r="O19" i="1" a="1"/>
  <c r="O19" i="1" s="1"/>
  <c r="P19" i="1" a="1"/>
  <c r="P19" i="1" s="1"/>
  <c r="L44" i="1" a="1"/>
  <c r="L44" i="1" s="1"/>
  <c r="V44" i="1" s="1"/>
  <c r="M44" i="1" a="1"/>
  <c r="M44" i="1" s="1"/>
  <c r="N44" i="1" a="1"/>
  <c r="N44" i="1" s="1"/>
  <c r="O44" i="1" a="1"/>
  <c r="O44" i="1" s="1"/>
  <c r="P44" i="1" a="1"/>
  <c r="P44" i="1" s="1"/>
  <c r="L23" i="1" a="1"/>
  <c r="L23" i="1" s="1"/>
  <c r="V23" i="1" s="1"/>
  <c r="M23" i="1" a="1"/>
  <c r="M23" i="1" s="1"/>
  <c r="N23" i="1" a="1"/>
  <c r="N23" i="1" s="1"/>
  <c r="O23" i="1" a="1"/>
  <c r="O23" i="1" s="1"/>
  <c r="P23" i="1" a="1"/>
  <c r="P23" i="1" s="1"/>
  <c r="L42" i="1" a="1"/>
  <c r="L42" i="1" s="1"/>
  <c r="V42" i="1" s="1"/>
  <c r="M42" i="1" a="1"/>
  <c r="M42" i="1" s="1"/>
  <c r="N42" i="1" a="1"/>
  <c r="N42" i="1" s="1"/>
  <c r="O42" i="1" a="1"/>
  <c r="O42" i="1" s="1"/>
  <c r="P42" i="1" a="1"/>
  <c r="P42" i="1" s="1"/>
  <c r="L34" i="1" a="1"/>
  <c r="L34" i="1" s="1"/>
  <c r="V34" i="1" s="1"/>
  <c r="M34" i="1" a="1"/>
  <c r="M34" i="1" s="1"/>
  <c r="N34" i="1" a="1"/>
  <c r="N34" i="1" s="1"/>
  <c r="O34" i="1" a="1"/>
  <c r="O34" i="1" s="1"/>
  <c r="P34" i="1" a="1"/>
  <c r="P34" i="1" s="1"/>
  <c r="L46" i="1" a="1"/>
  <c r="L46" i="1" s="1"/>
  <c r="V46" i="1" s="1"/>
  <c r="M46" i="1" a="1"/>
  <c r="M46" i="1" s="1"/>
  <c r="N46" i="1" a="1"/>
  <c r="N46" i="1" s="1"/>
  <c r="O46" i="1" a="1"/>
  <c r="O46" i="1" s="1"/>
  <c r="P46" i="1" a="1"/>
  <c r="P46" i="1" s="1"/>
  <c r="L27" i="1" a="1"/>
  <c r="L27" i="1" s="1"/>
  <c r="V27" i="1" s="1"/>
  <c r="M27" i="1" a="1"/>
  <c r="M27" i="1" s="1"/>
  <c r="N27" i="1" a="1"/>
  <c r="N27" i="1" s="1"/>
  <c r="O27" i="1" a="1"/>
  <c r="O27" i="1" s="1"/>
  <c r="P27" i="1" a="1"/>
  <c r="P27" i="1" s="1"/>
  <c r="L13" i="1" a="1"/>
  <c r="L13" i="1" s="1"/>
  <c r="V13" i="1" s="1"/>
  <c r="M13" i="1" a="1"/>
  <c r="M13" i="1" s="1"/>
  <c r="N13" i="1" a="1"/>
  <c r="N13" i="1" s="1"/>
  <c r="O13" i="1" a="1"/>
  <c r="O13" i="1" s="1"/>
  <c r="P13" i="1" a="1"/>
  <c r="P13" i="1" s="1"/>
  <c r="L59" i="1" a="1"/>
  <c r="L59" i="1" s="1"/>
  <c r="V59" i="1" s="1"/>
  <c r="M59" i="1" a="1"/>
  <c r="M59" i="1" s="1"/>
  <c r="N59" i="1" a="1"/>
  <c r="N59" i="1" s="1"/>
  <c r="O59" i="1" a="1"/>
  <c r="O59" i="1" s="1"/>
  <c r="P59" i="1" a="1"/>
  <c r="P59" i="1" s="1"/>
  <c r="L41" i="1" a="1"/>
  <c r="L41" i="1" s="1"/>
  <c r="V41" i="1" s="1"/>
  <c r="M41" i="1" a="1"/>
  <c r="M41" i="1" s="1"/>
  <c r="N41" i="1" a="1"/>
  <c r="N41" i="1" s="1"/>
  <c r="O41" i="1" a="1"/>
  <c r="O41" i="1" s="1"/>
  <c r="P41" i="1" a="1"/>
  <c r="P41" i="1" s="1"/>
  <c r="L71" i="1" a="1"/>
  <c r="L71" i="1" s="1"/>
  <c r="V71" i="1" s="1"/>
  <c r="M71" i="1" a="1"/>
  <c r="M71" i="1" s="1"/>
  <c r="N71" i="1" a="1"/>
  <c r="N71" i="1" s="1"/>
  <c r="O71" i="1" a="1"/>
  <c r="O71" i="1" s="1"/>
  <c r="P71" i="1" a="1"/>
  <c r="P71" i="1" s="1"/>
  <c r="L64" i="1" a="1"/>
  <c r="L64" i="1" s="1"/>
  <c r="V64" i="1" s="1"/>
  <c r="M64" i="1" a="1"/>
  <c r="M64" i="1" s="1"/>
  <c r="N64" i="1" a="1"/>
  <c r="N64" i="1" s="1"/>
  <c r="O64" i="1" a="1"/>
  <c r="O64" i="1" s="1"/>
  <c r="P64" i="1" a="1"/>
  <c r="P64" i="1" s="1"/>
  <c r="L21" i="1" a="1"/>
  <c r="L21" i="1" s="1"/>
  <c r="V21" i="1" s="1"/>
  <c r="M21" i="1" a="1"/>
  <c r="M21" i="1" s="1"/>
  <c r="N21" i="1" a="1"/>
  <c r="N21" i="1" s="1"/>
  <c r="O21" i="1" a="1"/>
  <c r="O21" i="1" s="1"/>
  <c r="P21" i="1" a="1"/>
  <c r="P21" i="1" s="1"/>
  <c r="L17" i="1" a="1"/>
  <c r="L17" i="1" s="1"/>
  <c r="V17" i="1" s="1"/>
  <c r="M17" i="1" a="1"/>
  <c r="M17" i="1" s="1"/>
  <c r="N17" i="1" a="1"/>
  <c r="N17" i="1" s="1"/>
  <c r="O17" i="1" a="1"/>
  <c r="O17" i="1" s="1"/>
  <c r="P17" i="1" a="1"/>
  <c r="P17" i="1" s="1"/>
  <c r="L51" i="1" a="1"/>
  <c r="L51" i="1" s="1"/>
  <c r="V51" i="1" s="1"/>
  <c r="M51" i="1" a="1"/>
  <c r="M51" i="1" s="1"/>
  <c r="N51" i="1" a="1"/>
  <c r="N51" i="1" s="1"/>
  <c r="O51" i="1" a="1"/>
  <c r="O51" i="1" s="1"/>
  <c r="P51" i="1" a="1"/>
  <c r="P51" i="1" s="1"/>
  <c r="L43" i="1" a="1"/>
  <c r="L43" i="1" s="1"/>
  <c r="V43" i="1" s="1"/>
  <c r="M43" i="1" a="1"/>
  <c r="M43" i="1" s="1"/>
  <c r="N43" i="1" a="1"/>
  <c r="N43" i="1" s="1"/>
  <c r="O43" i="1" a="1"/>
  <c r="O43" i="1" s="1"/>
  <c r="P43" i="1" a="1"/>
  <c r="P43" i="1" s="1"/>
  <c r="L11" i="1" a="1"/>
  <c r="L11" i="1" s="1"/>
  <c r="V11" i="1" s="1"/>
  <c r="M11" i="1" a="1"/>
  <c r="M11" i="1" s="1"/>
  <c r="N11" i="1" a="1"/>
  <c r="N11" i="1" s="1"/>
  <c r="O11" i="1" a="1"/>
  <c r="O11" i="1" s="1"/>
  <c r="P11" i="1" a="1"/>
  <c r="P11" i="1" s="1"/>
  <c r="L40" i="1" a="1"/>
  <c r="L40" i="1" s="1"/>
  <c r="V40" i="1" s="1"/>
  <c r="M40" i="1" a="1"/>
  <c r="M40" i="1" s="1"/>
  <c r="N40" i="1" a="1"/>
  <c r="N40" i="1" s="1"/>
  <c r="O40" i="1" a="1"/>
  <c r="O40" i="1" s="1"/>
  <c r="P40" i="1" a="1"/>
  <c r="P40" i="1" s="1"/>
  <c r="L14" i="1" a="1"/>
  <c r="L14" i="1" s="1"/>
  <c r="V14" i="1" s="1"/>
  <c r="M14" i="1" a="1"/>
  <c r="M14" i="1" s="1"/>
  <c r="N14" i="1" a="1"/>
  <c r="N14" i="1" s="1"/>
  <c r="O14" i="1" a="1"/>
  <c r="O14" i="1" s="1"/>
  <c r="P14" i="1" a="1"/>
  <c r="P14" i="1" s="1"/>
  <c r="L36" i="1" a="1"/>
  <c r="L36" i="1" s="1"/>
  <c r="V36" i="1" s="1"/>
  <c r="M36" i="1" a="1"/>
  <c r="M36" i="1" s="1"/>
  <c r="N36" i="1" a="1"/>
  <c r="N36" i="1" s="1"/>
  <c r="O36" i="1" a="1"/>
  <c r="O36" i="1" s="1"/>
  <c r="P36" i="1" a="1"/>
  <c r="P36" i="1" s="1"/>
  <c r="L37" i="1" a="1"/>
  <c r="L37" i="1" s="1"/>
  <c r="V37" i="1" s="1"/>
  <c r="M37" i="1" a="1"/>
  <c r="M37" i="1" s="1"/>
  <c r="N37" i="1" a="1"/>
  <c r="N37" i="1" s="1"/>
  <c r="O37" i="1" a="1"/>
  <c r="O37" i="1" s="1"/>
  <c r="P37" i="1" a="1"/>
  <c r="P37" i="1" s="1"/>
  <c r="L57" i="1" a="1"/>
  <c r="L57" i="1" s="1"/>
  <c r="V57" i="1" s="1"/>
  <c r="M57" i="1" a="1"/>
  <c r="M57" i="1" s="1"/>
  <c r="N57" i="1" a="1"/>
  <c r="N57" i="1" s="1"/>
  <c r="O57" i="1" a="1"/>
  <c r="O57" i="1" s="1"/>
  <c r="P57" i="1" a="1"/>
  <c r="P57" i="1" s="1"/>
  <c r="L18" i="1" a="1"/>
  <c r="L18" i="1" s="1"/>
  <c r="V18" i="1" s="1"/>
  <c r="M18" i="1" a="1"/>
  <c r="M18" i="1" s="1"/>
  <c r="N18" i="1" a="1"/>
  <c r="N18" i="1" s="1"/>
  <c r="O18" i="1" a="1"/>
  <c r="O18" i="1" s="1"/>
  <c r="P18" i="1" a="1"/>
  <c r="P18" i="1" s="1"/>
  <c r="L65" i="1" a="1"/>
  <c r="L65" i="1" s="1"/>
  <c r="V65" i="1" s="1"/>
  <c r="M65" i="1" a="1"/>
  <c r="M65" i="1" s="1"/>
  <c r="N65" i="1" a="1"/>
  <c r="N65" i="1" s="1"/>
  <c r="O65" i="1" a="1"/>
  <c r="O65" i="1" s="1"/>
  <c r="P65" i="1" a="1"/>
  <c r="P65" i="1" s="1"/>
  <c r="L33" i="1" a="1"/>
  <c r="L33" i="1" s="1"/>
  <c r="V33" i="1" s="1"/>
  <c r="M33" i="1" a="1"/>
  <c r="M33" i="1" s="1"/>
  <c r="N33" i="1" a="1"/>
  <c r="N33" i="1" s="1"/>
  <c r="O33" i="1" a="1"/>
  <c r="O33" i="1" s="1"/>
  <c r="P33" i="1" a="1"/>
  <c r="P33" i="1" s="1"/>
  <c r="D10" i="1" a="1"/>
  <c r="D10" i="1" s="1"/>
  <c r="D48" i="1" a="1"/>
  <c r="D48" i="1" s="1"/>
  <c r="C50" i="1" a="1"/>
  <c r="C50" i="1" s="1"/>
  <c r="D29" i="1" a="1"/>
  <c r="D29" i="1" s="1"/>
  <c r="D45" i="1" a="1"/>
  <c r="D45" i="1" s="1"/>
  <c r="K18" i="1" a="1"/>
  <c r="K18" i="1" s="1"/>
  <c r="K57" i="1" a="1"/>
  <c r="K57" i="1" s="1"/>
  <c r="K37" i="1" a="1"/>
  <c r="K37" i="1" s="1"/>
  <c r="K21" i="1" a="1"/>
  <c r="K21" i="1" s="1"/>
  <c r="K64" i="1" a="1"/>
  <c r="K64" i="1" s="1"/>
  <c r="K71" i="1" a="1"/>
  <c r="K71" i="1" s="1"/>
  <c r="K59" i="1" a="1"/>
  <c r="K59" i="1" s="1"/>
  <c r="K13" i="1" a="1"/>
  <c r="K13" i="1" s="1"/>
  <c r="K27" i="1" a="1"/>
  <c r="K27" i="1" s="1"/>
  <c r="K46" i="1" a="1"/>
  <c r="K46" i="1" s="1"/>
  <c r="K42" i="1" a="1"/>
  <c r="K42" i="1" s="1"/>
  <c r="K44" i="1" a="1"/>
  <c r="K44" i="1" s="1"/>
  <c r="K19" i="1" a="1"/>
  <c r="K19" i="1" s="1"/>
  <c r="K63" i="1" a="1"/>
  <c r="K63" i="1" s="1"/>
  <c r="K30" i="1" a="1"/>
  <c r="K30" i="1" s="1"/>
  <c r="K32" i="1" a="1"/>
  <c r="K32" i="1" s="1"/>
  <c r="K70" i="1" a="1"/>
  <c r="K70" i="1" s="1"/>
  <c r="K62" i="1" a="1"/>
  <c r="K62" i="1" s="1"/>
  <c r="K68" i="1" a="1"/>
  <c r="K68" i="1" s="1"/>
  <c r="K47" i="1" a="1"/>
  <c r="K47" i="1" s="1"/>
  <c r="K39" i="1" a="1"/>
  <c r="K39" i="1" s="1"/>
  <c r="K66" i="1" a="1"/>
  <c r="K66" i="1" s="1"/>
  <c r="K38" i="1" a="1"/>
  <c r="K38" i="1" s="1"/>
  <c r="K61" i="1" a="1"/>
  <c r="K61" i="1" s="1"/>
  <c r="K72" i="1" a="1"/>
  <c r="K72" i="1" s="1"/>
  <c r="K69" i="1" a="1"/>
  <c r="K69" i="1" s="1"/>
  <c r="K49" i="1" a="1"/>
  <c r="K49" i="1" s="1"/>
  <c r="K9" i="1" a="1"/>
  <c r="K9" i="1" s="1"/>
  <c r="K60" i="1" a="1"/>
  <c r="K60" i="1" s="1"/>
  <c r="K22" i="1" a="1"/>
  <c r="K22" i="1" s="1"/>
  <c r="K31" i="1" a="1"/>
  <c r="K31" i="1" s="1"/>
  <c r="K24" i="1" a="1"/>
  <c r="K24" i="1" s="1"/>
  <c r="K67" i="1" a="1"/>
  <c r="K67" i="1" s="1"/>
  <c r="K56" i="1" a="1"/>
  <c r="K56" i="1" s="1"/>
  <c r="K55" i="1" a="1"/>
  <c r="K55" i="1" s="1"/>
  <c r="K10" i="1" a="1"/>
  <c r="K10" i="1" s="1"/>
  <c r="K48" i="1" a="1"/>
  <c r="K48" i="1" s="1"/>
  <c r="K20" i="1" a="1"/>
  <c r="K20" i="1" s="1"/>
  <c r="K54" i="1" a="1"/>
  <c r="K54" i="1" s="1"/>
  <c r="K26" i="1" a="1"/>
  <c r="K26" i="1" s="1"/>
  <c r="K50" i="1" a="1"/>
  <c r="K50" i="1" s="1"/>
  <c r="K29" i="1" a="1"/>
  <c r="K29" i="1" s="1"/>
  <c r="K45" i="1" a="1"/>
  <c r="K45" i="1" s="1"/>
  <c r="L25" i="1" a="1"/>
  <c r="L25" i="1" s="1"/>
  <c r="V25" i="1" s="1"/>
  <c r="M25" i="1" a="1"/>
  <c r="M25" i="1" s="1"/>
  <c r="N25" i="1" a="1"/>
  <c r="N25" i="1" s="1"/>
  <c r="O25" i="1" a="1"/>
  <c r="O25" i="1" s="1"/>
  <c r="P25" i="1" a="1"/>
  <c r="P25" i="1" s="1"/>
  <c r="K25" i="1" a="1"/>
  <c r="K25" i="1" s="1"/>
  <c r="L7" i="1" a="1"/>
  <c r="L7" i="1" s="1"/>
  <c r="M7" i="1" a="1"/>
  <c r="M7" i="1" s="1"/>
  <c r="N7" i="1" a="1"/>
  <c r="N7" i="1" s="1"/>
  <c r="O7" i="1" a="1"/>
  <c r="O7" i="1" s="1"/>
  <c r="P7" i="1" a="1"/>
  <c r="P7" i="1" s="1"/>
  <c r="K7" i="1" a="1"/>
  <c r="K7" i="1" s="1"/>
  <c r="D25" i="1" a="1"/>
  <c r="D25" i="1" s="1"/>
  <c r="C53" i="1" a="1"/>
  <c r="C53" i="1" s="1"/>
  <c r="D53" i="1" a="1"/>
  <c r="D53" i="1" s="1"/>
  <c r="K53" i="1" s="1"/>
  <c r="E53" i="1" a="1"/>
  <c r="E53" i="1" s="1"/>
  <c r="F53" i="1" a="1"/>
  <c r="F53" i="1" s="1"/>
  <c r="G53" i="1" a="1"/>
  <c r="G53" i="1" s="1"/>
  <c r="H53" i="1" a="1"/>
  <c r="H53" i="1" s="1"/>
  <c r="I53" i="1" a="1"/>
  <c r="I53" i="1" s="1"/>
  <c r="C38" i="1" a="1"/>
  <c r="C38" i="1" s="1"/>
  <c r="D38" i="1" a="1"/>
  <c r="D38" i="1" s="1"/>
  <c r="E38" i="1" a="1"/>
  <c r="E38" i="1" s="1"/>
  <c r="F38" i="1" a="1"/>
  <c r="F38" i="1" s="1"/>
  <c r="G38" i="1" a="1"/>
  <c r="G38" i="1" s="1"/>
  <c r="H38" i="1" a="1"/>
  <c r="H38" i="1" s="1"/>
  <c r="I38" i="1" a="1"/>
  <c r="I38" i="1" s="1"/>
  <c r="C56" i="1" a="1"/>
  <c r="C56" i="1" s="1"/>
  <c r="D56" i="1" a="1"/>
  <c r="D56" i="1" s="1"/>
  <c r="E56" i="1" a="1"/>
  <c r="E56" i="1" s="1"/>
  <c r="F56" i="1" a="1"/>
  <c r="F56" i="1" s="1"/>
  <c r="G56" i="1" a="1"/>
  <c r="G56" i="1" s="1"/>
  <c r="H56" i="1" a="1"/>
  <c r="H56" i="1" s="1"/>
  <c r="I56" i="1" a="1"/>
  <c r="I56" i="1" s="1"/>
  <c r="C60" i="1" a="1"/>
  <c r="C60" i="1" s="1"/>
  <c r="D60" i="1" a="1"/>
  <c r="D60" i="1" s="1"/>
  <c r="E60" i="1" a="1"/>
  <c r="E60" i="1" s="1"/>
  <c r="F60" i="1" a="1"/>
  <c r="F60" i="1" s="1"/>
  <c r="G60" i="1" a="1"/>
  <c r="G60" i="1" s="1"/>
  <c r="H60" i="1" a="1"/>
  <c r="H60" i="1" s="1"/>
  <c r="I60" i="1" a="1"/>
  <c r="I60" i="1" s="1"/>
  <c r="C68" i="1" a="1"/>
  <c r="C68" i="1" s="1"/>
  <c r="D68" i="1" a="1"/>
  <c r="D68" i="1" s="1"/>
  <c r="E68" i="1" a="1"/>
  <c r="E68" i="1" s="1"/>
  <c r="F68" i="1" a="1"/>
  <c r="F68" i="1" s="1"/>
  <c r="G68" i="1" a="1"/>
  <c r="G68" i="1" s="1"/>
  <c r="H68" i="1" a="1"/>
  <c r="H68" i="1" s="1"/>
  <c r="I68" i="1" a="1"/>
  <c r="I68" i="1" s="1"/>
  <c r="C69" i="1" a="1"/>
  <c r="C69" i="1" s="1"/>
  <c r="D69" i="1" a="1"/>
  <c r="D69" i="1" s="1"/>
  <c r="E69" i="1" a="1"/>
  <c r="E69" i="1" s="1"/>
  <c r="F69" i="1" a="1"/>
  <c r="F69" i="1" s="1"/>
  <c r="G69" i="1" a="1"/>
  <c r="G69" i="1" s="1"/>
  <c r="H69" i="1" a="1"/>
  <c r="H69" i="1" s="1"/>
  <c r="I69" i="1" a="1"/>
  <c r="I69" i="1" s="1"/>
  <c r="C62" i="1" a="1"/>
  <c r="C62" i="1" s="1"/>
  <c r="D62" i="1" a="1"/>
  <c r="D62" i="1" s="1"/>
  <c r="E62" i="1" a="1"/>
  <c r="E62" i="1" s="1"/>
  <c r="F62" i="1" a="1"/>
  <c r="F62" i="1" s="1"/>
  <c r="G62" i="1" a="1"/>
  <c r="G62" i="1" s="1"/>
  <c r="H62" i="1" a="1"/>
  <c r="H62" i="1" s="1"/>
  <c r="I62" i="1" a="1"/>
  <c r="I62" i="1" s="1"/>
  <c r="C23" i="1" a="1"/>
  <c r="C23" i="1" s="1"/>
  <c r="D23" i="1" a="1"/>
  <c r="D23" i="1" s="1"/>
  <c r="K23" i="1" s="1"/>
  <c r="E23" i="1" a="1"/>
  <c r="E23" i="1" s="1"/>
  <c r="F23" i="1" a="1"/>
  <c r="F23" i="1" s="1"/>
  <c r="G23" i="1" a="1"/>
  <c r="G23" i="1" s="1"/>
  <c r="H23" i="1" a="1"/>
  <c r="H23" i="1" s="1"/>
  <c r="I23" i="1" a="1"/>
  <c r="I23" i="1" s="1"/>
  <c r="C47" i="1" a="1"/>
  <c r="C47" i="1" s="1"/>
  <c r="D47" i="1" a="1"/>
  <c r="D47" i="1" s="1"/>
  <c r="E47" i="1" a="1"/>
  <c r="E47" i="1" s="1"/>
  <c r="F47" i="1" a="1"/>
  <c r="F47" i="1" s="1"/>
  <c r="G47" i="1" a="1"/>
  <c r="G47" i="1" s="1"/>
  <c r="H47" i="1" a="1"/>
  <c r="H47" i="1" s="1"/>
  <c r="I47" i="1" a="1"/>
  <c r="I47" i="1" s="1"/>
  <c r="C71" i="1" a="1"/>
  <c r="C71" i="1" s="1"/>
  <c r="D71" i="1" a="1"/>
  <c r="D71" i="1" s="1"/>
  <c r="E71" i="1" a="1"/>
  <c r="E71" i="1" s="1"/>
  <c r="F71" i="1" a="1"/>
  <c r="F71" i="1" s="1"/>
  <c r="G71" i="1" a="1"/>
  <c r="G71" i="1" s="1"/>
  <c r="H71" i="1" a="1"/>
  <c r="H71" i="1" s="1"/>
  <c r="I71" i="1" a="1"/>
  <c r="I71" i="1" s="1"/>
  <c r="C28" i="1" a="1"/>
  <c r="C28" i="1" s="1"/>
  <c r="D28" i="1" a="1"/>
  <c r="D28" i="1" s="1"/>
  <c r="K28" i="1" s="1"/>
  <c r="E28" i="1" a="1"/>
  <c r="E28" i="1" s="1"/>
  <c r="F28" i="1" a="1"/>
  <c r="F28" i="1" s="1"/>
  <c r="G28" i="1" a="1"/>
  <c r="G28" i="1" s="1"/>
  <c r="H28" i="1" a="1"/>
  <c r="H28" i="1" s="1"/>
  <c r="I28" i="1" a="1"/>
  <c r="I28" i="1" s="1"/>
  <c r="C15" i="1" a="1"/>
  <c r="C15" i="1" s="1"/>
  <c r="D15" i="1" a="1"/>
  <c r="D15" i="1" s="1"/>
  <c r="K15" i="1" s="1"/>
  <c r="E15" i="1" a="1"/>
  <c r="E15" i="1" s="1"/>
  <c r="F15" i="1" a="1"/>
  <c r="F15" i="1" s="1"/>
  <c r="G15" i="1" a="1"/>
  <c r="G15" i="1" s="1"/>
  <c r="H15" i="1" a="1"/>
  <c r="H15" i="1" s="1"/>
  <c r="I15" i="1" a="1"/>
  <c r="I15" i="1" s="1"/>
  <c r="C27" i="1" a="1"/>
  <c r="C27" i="1" s="1"/>
  <c r="D27" i="1" a="1"/>
  <c r="D27" i="1" s="1"/>
  <c r="E27" i="1" a="1"/>
  <c r="E27" i="1" s="1"/>
  <c r="F27" i="1" a="1"/>
  <c r="F27" i="1" s="1"/>
  <c r="G27" i="1" a="1"/>
  <c r="G27" i="1" s="1"/>
  <c r="H27" i="1" a="1"/>
  <c r="H27" i="1" s="1"/>
  <c r="I27" i="1" a="1"/>
  <c r="I27" i="1" s="1"/>
  <c r="C42" i="1" a="1"/>
  <c r="C42" i="1" s="1"/>
  <c r="D42" i="1" a="1"/>
  <c r="D42" i="1" s="1"/>
  <c r="E42" i="1" a="1"/>
  <c r="E42" i="1" s="1"/>
  <c r="F42" i="1" a="1"/>
  <c r="F42" i="1" s="1"/>
  <c r="G42" i="1" a="1"/>
  <c r="G42" i="1" s="1"/>
  <c r="H42" i="1" a="1"/>
  <c r="H42" i="1" s="1"/>
  <c r="I42" i="1" a="1"/>
  <c r="I42" i="1" s="1"/>
  <c r="C51" i="1" a="1"/>
  <c r="C51" i="1" s="1"/>
  <c r="D51" i="1" a="1"/>
  <c r="D51" i="1" s="1"/>
  <c r="K51" i="1" s="1"/>
  <c r="E51" i="1" a="1"/>
  <c r="E51" i="1" s="1"/>
  <c r="F51" i="1" a="1"/>
  <c r="F51" i="1" s="1"/>
  <c r="G51" i="1" a="1"/>
  <c r="G51" i="1" s="1"/>
  <c r="H51" i="1" a="1"/>
  <c r="H51" i="1" s="1"/>
  <c r="I51" i="1" a="1"/>
  <c r="I51" i="1" s="1"/>
  <c r="C54" i="1" a="1"/>
  <c r="C54" i="1" s="1"/>
  <c r="D54" i="1" a="1"/>
  <c r="D54" i="1" s="1"/>
  <c r="E54" i="1" a="1"/>
  <c r="E54" i="1" s="1"/>
  <c r="F54" i="1" a="1"/>
  <c r="F54" i="1" s="1"/>
  <c r="G54" i="1" a="1"/>
  <c r="G54" i="1" s="1"/>
  <c r="H54" i="1" a="1"/>
  <c r="H54" i="1" s="1"/>
  <c r="I54" i="1" a="1"/>
  <c r="I54" i="1" s="1"/>
  <c r="C59" i="1" a="1"/>
  <c r="C59" i="1" s="1"/>
  <c r="D59" i="1" a="1"/>
  <c r="D59" i="1" s="1"/>
  <c r="E59" i="1" a="1"/>
  <c r="E59" i="1" s="1"/>
  <c r="F59" i="1" a="1"/>
  <c r="F59" i="1" s="1"/>
  <c r="G59" i="1" a="1"/>
  <c r="G59" i="1" s="1"/>
  <c r="H59" i="1" a="1"/>
  <c r="H59" i="1" s="1"/>
  <c r="I59" i="1" a="1"/>
  <c r="I59" i="1" s="1"/>
  <c r="C35" i="1" a="1"/>
  <c r="C35" i="1" s="1"/>
  <c r="D35" i="1" a="1"/>
  <c r="D35" i="1" s="1"/>
  <c r="K35" i="1" s="1"/>
  <c r="E35" i="1" a="1"/>
  <c r="E35" i="1" s="1"/>
  <c r="F35" i="1" a="1"/>
  <c r="F35" i="1" s="1"/>
  <c r="G35" i="1" a="1"/>
  <c r="G35" i="1" s="1"/>
  <c r="H35" i="1" a="1"/>
  <c r="H35" i="1" s="1"/>
  <c r="I35" i="1" a="1"/>
  <c r="I35" i="1" s="1"/>
  <c r="C67" i="1" a="1"/>
  <c r="C67" i="1" s="1"/>
  <c r="D67" i="1" a="1"/>
  <c r="D67" i="1" s="1"/>
  <c r="E67" i="1" a="1"/>
  <c r="E67" i="1" s="1"/>
  <c r="F67" i="1" a="1"/>
  <c r="F67" i="1" s="1"/>
  <c r="G67" i="1" a="1"/>
  <c r="G67" i="1" s="1"/>
  <c r="H67" i="1" a="1"/>
  <c r="H67" i="1" s="1"/>
  <c r="I67" i="1" a="1"/>
  <c r="I67" i="1" s="1"/>
  <c r="C49" i="1" a="1"/>
  <c r="C49" i="1" s="1"/>
  <c r="D49" i="1" a="1"/>
  <c r="D49" i="1" s="1"/>
  <c r="E49" i="1" a="1"/>
  <c r="E49" i="1" s="1"/>
  <c r="F49" i="1" a="1"/>
  <c r="F49" i="1" s="1"/>
  <c r="G49" i="1" a="1"/>
  <c r="G49" i="1" s="1"/>
  <c r="H49" i="1" a="1"/>
  <c r="H49" i="1" s="1"/>
  <c r="I49" i="1" a="1"/>
  <c r="I49" i="1" s="1"/>
  <c r="C24" i="1" a="1"/>
  <c r="C24" i="1" s="1"/>
  <c r="D24" i="1" a="1"/>
  <c r="D24" i="1" s="1"/>
  <c r="E24" i="1" a="1"/>
  <c r="E24" i="1" s="1"/>
  <c r="F24" i="1" a="1"/>
  <c r="F24" i="1" s="1"/>
  <c r="G24" i="1" a="1"/>
  <c r="G24" i="1" s="1"/>
  <c r="H24" i="1" a="1"/>
  <c r="H24" i="1" s="1"/>
  <c r="I24" i="1" a="1"/>
  <c r="I24" i="1" s="1"/>
  <c r="C19" i="1" a="1"/>
  <c r="C19" i="1" s="1"/>
  <c r="D19" i="1" a="1"/>
  <c r="D19" i="1" s="1"/>
  <c r="E19" i="1" a="1"/>
  <c r="E19" i="1" s="1"/>
  <c r="F19" i="1" a="1"/>
  <c r="F19" i="1" s="1"/>
  <c r="G19" i="1" a="1"/>
  <c r="G19" i="1" s="1"/>
  <c r="H19" i="1" a="1"/>
  <c r="H19" i="1" s="1"/>
  <c r="I19" i="1" a="1"/>
  <c r="I19" i="1" s="1"/>
  <c r="C37" i="1" a="1"/>
  <c r="C37" i="1" s="1"/>
  <c r="D37" i="1" a="1"/>
  <c r="D37" i="1" s="1"/>
  <c r="E37" i="1" a="1"/>
  <c r="E37" i="1" s="1"/>
  <c r="F37" i="1" a="1"/>
  <c r="F37" i="1" s="1"/>
  <c r="G37" i="1" a="1"/>
  <c r="G37" i="1" s="1"/>
  <c r="H37" i="1" a="1"/>
  <c r="H37" i="1" s="1"/>
  <c r="I37" i="1" a="1"/>
  <c r="I37" i="1" s="1"/>
  <c r="C44" i="1" a="1"/>
  <c r="C44" i="1" s="1"/>
  <c r="D44" i="1" a="1"/>
  <c r="D44" i="1" s="1"/>
  <c r="E44" i="1" a="1"/>
  <c r="E44" i="1" s="1"/>
  <c r="F44" i="1" a="1"/>
  <c r="F44" i="1" s="1"/>
  <c r="G44" i="1" a="1"/>
  <c r="G44" i="1" s="1"/>
  <c r="H44" i="1" a="1"/>
  <c r="H44" i="1" s="1"/>
  <c r="I44" i="1" a="1"/>
  <c r="I44" i="1" s="1"/>
  <c r="C63" i="1" a="1"/>
  <c r="C63" i="1" s="1"/>
  <c r="D63" i="1" a="1"/>
  <c r="D63" i="1" s="1"/>
  <c r="E63" i="1" a="1"/>
  <c r="E63" i="1" s="1"/>
  <c r="F63" i="1" a="1"/>
  <c r="F63" i="1" s="1"/>
  <c r="G63" i="1" a="1"/>
  <c r="G63" i="1" s="1"/>
  <c r="H63" i="1" a="1"/>
  <c r="H63" i="1" s="1"/>
  <c r="I63" i="1" a="1"/>
  <c r="I63" i="1" s="1"/>
  <c r="C55" i="1" a="1"/>
  <c r="C55" i="1" s="1"/>
  <c r="D55" i="1" a="1"/>
  <c r="D55" i="1" s="1"/>
  <c r="E55" i="1" a="1"/>
  <c r="E55" i="1" s="1"/>
  <c r="F55" i="1" a="1"/>
  <c r="F55" i="1" s="1"/>
  <c r="G55" i="1" a="1"/>
  <c r="G55" i="1" s="1"/>
  <c r="H55" i="1" a="1"/>
  <c r="H55" i="1" s="1"/>
  <c r="I55" i="1" a="1"/>
  <c r="I55" i="1" s="1"/>
  <c r="C64" i="1" a="1"/>
  <c r="C64" i="1" s="1"/>
  <c r="D64" i="1" a="1"/>
  <c r="D64" i="1" s="1"/>
  <c r="E64" i="1" a="1"/>
  <c r="E64" i="1" s="1"/>
  <c r="F64" i="1" a="1"/>
  <c r="F64" i="1" s="1"/>
  <c r="G64" i="1" a="1"/>
  <c r="G64" i="1" s="1"/>
  <c r="H64" i="1" a="1"/>
  <c r="H64" i="1" s="1"/>
  <c r="I64" i="1" a="1"/>
  <c r="I64" i="1" s="1"/>
  <c r="C20" i="1" a="1"/>
  <c r="C20" i="1" s="1"/>
  <c r="D20" i="1" a="1"/>
  <c r="D20" i="1" s="1"/>
  <c r="E20" i="1" a="1"/>
  <c r="E20" i="1" s="1"/>
  <c r="F20" i="1" a="1"/>
  <c r="F20" i="1" s="1"/>
  <c r="G20" i="1" a="1"/>
  <c r="G20" i="1" s="1"/>
  <c r="H20" i="1" a="1"/>
  <c r="H20" i="1" s="1"/>
  <c r="I20" i="1" a="1"/>
  <c r="I20" i="1" s="1"/>
  <c r="C22" i="1" a="1"/>
  <c r="C22" i="1" s="1"/>
  <c r="D22" i="1" a="1"/>
  <c r="D22" i="1" s="1"/>
  <c r="E22" i="1" a="1"/>
  <c r="E22" i="1" s="1"/>
  <c r="F22" i="1" a="1"/>
  <c r="F22" i="1" s="1"/>
  <c r="G22" i="1" a="1"/>
  <c r="G22" i="1" s="1"/>
  <c r="H22" i="1" a="1"/>
  <c r="H22" i="1" s="1"/>
  <c r="I22" i="1" a="1"/>
  <c r="I22" i="1" s="1"/>
  <c r="C70" i="1" a="1"/>
  <c r="C70" i="1" s="1"/>
  <c r="D70" i="1" a="1"/>
  <c r="D70" i="1" s="1"/>
  <c r="E70" i="1" a="1"/>
  <c r="E70" i="1" s="1"/>
  <c r="F70" i="1" a="1"/>
  <c r="F70" i="1" s="1"/>
  <c r="G70" i="1" a="1"/>
  <c r="G70" i="1" s="1"/>
  <c r="H70" i="1" a="1"/>
  <c r="H70" i="1" s="1"/>
  <c r="I70" i="1" a="1"/>
  <c r="I70" i="1" s="1"/>
  <c r="C17" i="1" a="1"/>
  <c r="C17" i="1" s="1"/>
  <c r="D17" i="1" a="1"/>
  <c r="D17" i="1" s="1"/>
  <c r="K17" i="1" s="1"/>
  <c r="E17" i="1" a="1"/>
  <c r="E17" i="1" s="1"/>
  <c r="F17" i="1" a="1"/>
  <c r="F17" i="1" s="1"/>
  <c r="G17" i="1" a="1"/>
  <c r="G17" i="1" s="1"/>
  <c r="H17" i="1" a="1"/>
  <c r="H17" i="1" s="1"/>
  <c r="I17" i="1" a="1"/>
  <c r="I17" i="1" s="1"/>
  <c r="C46" i="1" a="1"/>
  <c r="C46" i="1" s="1"/>
  <c r="D46" i="1" a="1"/>
  <c r="D46" i="1" s="1"/>
  <c r="E46" i="1" a="1"/>
  <c r="E46" i="1" s="1"/>
  <c r="F46" i="1" a="1"/>
  <c r="F46" i="1" s="1"/>
  <c r="G46" i="1" a="1"/>
  <c r="G46" i="1" s="1"/>
  <c r="H46" i="1" a="1"/>
  <c r="H46" i="1" s="1"/>
  <c r="I46" i="1" a="1"/>
  <c r="I46" i="1" s="1"/>
  <c r="C72" i="1" a="1"/>
  <c r="C72" i="1" s="1"/>
  <c r="D72" i="1" a="1"/>
  <c r="D72" i="1" s="1"/>
  <c r="E72" i="1" a="1"/>
  <c r="E72" i="1" s="1"/>
  <c r="F72" i="1" a="1"/>
  <c r="F72" i="1" s="1"/>
  <c r="G72" i="1" a="1"/>
  <c r="G72" i="1" s="1"/>
  <c r="H72" i="1" a="1"/>
  <c r="H72" i="1" s="1"/>
  <c r="I72" i="1" a="1"/>
  <c r="I72" i="1" s="1"/>
  <c r="C57" i="1" a="1"/>
  <c r="C57" i="1" s="1"/>
  <c r="D57" i="1" a="1"/>
  <c r="D57" i="1" s="1"/>
  <c r="E57" i="1" a="1"/>
  <c r="E57" i="1" s="1"/>
  <c r="F57" i="1" a="1"/>
  <c r="F57" i="1" s="1"/>
  <c r="G57" i="1" a="1"/>
  <c r="G57" i="1" s="1"/>
  <c r="H57" i="1" a="1"/>
  <c r="H57" i="1" s="1"/>
  <c r="I57" i="1" a="1"/>
  <c r="I57" i="1" s="1"/>
  <c r="C61" i="1" a="1"/>
  <c r="C61" i="1" s="1"/>
  <c r="D61" i="1" a="1"/>
  <c r="D61" i="1" s="1"/>
  <c r="E61" i="1" a="1"/>
  <c r="E61" i="1" s="1"/>
  <c r="F61" i="1" a="1"/>
  <c r="F61" i="1" s="1"/>
  <c r="G61" i="1" a="1"/>
  <c r="G61" i="1" s="1"/>
  <c r="H61" i="1" a="1"/>
  <c r="H61" i="1" s="1"/>
  <c r="I61" i="1" a="1"/>
  <c r="I61" i="1" s="1"/>
  <c r="C10" i="1" a="1"/>
  <c r="C10" i="1" s="1"/>
  <c r="E10" i="1" a="1"/>
  <c r="E10" i="1" s="1"/>
  <c r="F10" i="1" a="1"/>
  <c r="F10" i="1" s="1"/>
  <c r="G10" i="1" a="1"/>
  <c r="G10" i="1" s="1"/>
  <c r="H10" i="1" a="1"/>
  <c r="H10" i="1" s="1"/>
  <c r="I10" i="1" a="1"/>
  <c r="I10" i="1" s="1"/>
  <c r="C58" i="1" a="1"/>
  <c r="C58" i="1" s="1"/>
  <c r="D58" i="1" a="1"/>
  <c r="D58" i="1" s="1"/>
  <c r="K58" i="1" s="1"/>
  <c r="E58" i="1" a="1"/>
  <c r="E58" i="1" s="1"/>
  <c r="F58" i="1" a="1"/>
  <c r="F58" i="1" s="1"/>
  <c r="G58" i="1" a="1"/>
  <c r="G58" i="1" s="1"/>
  <c r="H58" i="1" a="1"/>
  <c r="H58" i="1" s="1"/>
  <c r="I58" i="1" a="1"/>
  <c r="I58" i="1" s="1"/>
  <c r="C9" i="1" a="1"/>
  <c r="C9" i="1" s="1"/>
  <c r="D9" i="1" a="1"/>
  <c r="D9" i="1" s="1"/>
  <c r="E9" i="1" a="1"/>
  <c r="E9" i="1" s="1"/>
  <c r="F9" i="1" a="1"/>
  <c r="F9" i="1" s="1"/>
  <c r="G9" i="1" a="1"/>
  <c r="G9" i="1" s="1"/>
  <c r="H9" i="1" a="1"/>
  <c r="H9" i="1" s="1"/>
  <c r="I9" i="1" a="1"/>
  <c r="I9" i="1" s="1"/>
  <c r="C32" i="1" a="1"/>
  <c r="C32" i="1" s="1"/>
  <c r="D32" i="1" a="1"/>
  <c r="D32" i="1" s="1"/>
  <c r="E32" i="1" a="1"/>
  <c r="E32" i="1" s="1"/>
  <c r="F32" i="1" a="1"/>
  <c r="F32" i="1" s="1"/>
  <c r="G32" i="1" a="1"/>
  <c r="G32" i="1" s="1"/>
  <c r="H32" i="1" a="1"/>
  <c r="H32" i="1" s="1"/>
  <c r="I32" i="1" a="1"/>
  <c r="I32" i="1" s="1"/>
  <c r="C29" i="1" a="1"/>
  <c r="C29" i="1" s="1"/>
  <c r="E29" i="1" a="1"/>
  <c r="E29" i="1" s="1"/>
  <c r="F29" i="1" a="1"/>
  <c r="F29" i="1" s="1"/>
  <c r="G29" i="1" a="1"/>
  <c r="G29" i="1" s="1"/>
  <c r="H29" i="1" a="1"/>
  <c r="H29" i="1" s="1"/>
  <c r="I29" i="1" a="1"/>
  <c r="I29" i="1" s="1"/>
  <c r="C8" i="1" a="1"/>
  <c r="C8" i="1" s="1"/>
  <c r="D8" i="1" a="1"/>
  <c r="D8" i="1" s="1"/>
  <c r="K8" i="1" s="1"/>
  <c r="E8" i="1" a="1"/>
  <c r="E8" i="1" s="1"/>
  <c r="F8" i="1" a="1"/>
  <c r="F8" i="1" s="1"/>
  <c r="G8" i="1" a="1"/>
  <c r="G8" i="1" s="1"/>
  <c r="H8" i="1" a="1"/>
  <c r="H8" i="1" s="1"/>
  <c r="I8" i="1" a="1"/>
  <c r="I8" i="1" s="1"/>
  <c r="C25" i="1" a="1"/>
  <c r="C25" i="1" s="1"/>
  <c r="E25" i="1" a="1"/>
  <c r="E25" i="1" s="1"/>
  <c r="F25" i="1" a="1"/>
  <c r="F25" i="1" s="1"/>
  <c r="G25" i="1" a="1"/>
  <c r="G25" i="1" s="1"/>
  <c r="H25" i="1" a="1"/>
  <c r="H25" i="1" s="1"/>
  <c r="I25" i="1" a="1"/>
  <c r="I25" i="1" s="1"/>
  <c r="C11" i="1" a="1"/>
  <c r="C11" i="1" s="1"/>
  <c r="D11" i="1" a="1"/>
  <c r="D11" i="1" s="1"/>
  <c r="K11" i="1" s="1"/>
  <c r="E11" i="1" a="1"/>
  <c r="E11" i="1" s="1"/>
  <c r="F11" i="1" a="1"/>
  <c r="F11" i="1" s="1"/>
  <c r="G11" i="1" a="1"/>
  <c r="G11" i="1" s="1"/>
  <c r="H11" i="1" a="1"/>
  <c r="H11" i="1" s="1"/>
  <c r="I11" i="1" a="1"/>
  <c r="I11" i="1" s="1"/>
  <c r="C36" i="1" a="1"/>
  <c r="C36" i="1" s="1"/>
  <c r="D36" i="1" a="1"/>
  <c r="D36" i="1" s="1"/>
  <c r="K36" i="1" s="1"/>
  <c r="E36" i="1" a="1"/>
  <c r="E36" i="1" s="1"/>
  <c r="F36" i="1" a="1"/>
  <c r="F36" i="1" s="1"/>
  <c r="G36" i="1" a="1"/>
  <c r="G36" i="1" s="1"/>
  <c r="H36" i="1" a="1"/>
  <c r="H36" i="1" s="1"/>
  <c r="I36" i="1" a="1"/>
  <c r="I36" i="1" s="1"/>
  <c r="C40" i="1" a="1"/>
  <c r="C40" i="1" s="1"/>
  <c r="D40" i="1" a="1"/>
  <c r="D40" i="1" s="1"/>
  <c r="K40" i="1" s="1"/>
  <c r="E40" i="1" a="1"/>
  <c r="E40" i="1" s="1"/>
  <c r="F40" i="1" a="1"/>
  <c r="F40" i="1" s="1"/>
  <c r="G40" i="1" a="1"/>
  <c r="G40" i="1" s="1"/>
  <c r="H40" i="1" a="1"/>
  <c r="H40" i="1" s="1"/>
  <c r="I40" i="1" a="1"/>
  <c r="I40" i="1" s="1"/>
  <c r="C13" i="1" a="1"/>
  <c r="C13" i="1" s="1"/>
  <c r="D13" i="1" a="1"/>
  <c r="D13" i="1" s="1"/>
  <c r="E13" i="1" a="1"/>
  <c r="E13" i="1" s="1"/>
  <c r="F13" i="1" a="1"/>
  <c r="F13" i="1" s="1"/>
  <c r="G13" i="1" a="1"/>
  <c r="G13" i="1" s="1"/>
  <c r="H13" i="1" a="1"/>
  <c r="H13" i="1" s="1"/>
  <c r="I13" i="1" a="1"/>
  <c r="I13" i="1" s="1"/>
  <c r="C31" i="1" a="1"/>
  <c r="C31" i="1" s="1"/>
  <c r="D31" i="1" a="1"/>
  <c r="D31" i="1" s="1"/>
  <c r="E31" i="1" a="1"/>
  <c r="E31" i="1" s="1"/>
  <c r="F31" i="1" a="1"/>
  <c r="F31" i="1" s="1"/>
  <c r="G31" i="1" a="1"/>
  <c r="G31" i="1" s="1"/>
  <c r="H31" i="1" a="1"/>
  <c r="H31" i="1" s="1"/>
  <c r="I31" i="1" a="1"/>
  <c r="I31" i="1" s="1"/>
  <c r="C48" i="1" a="1"/>
  <c r="C48" i="1" s="1"/>
  <c r="E48" i="1" a="1"/>
  <c r="E48" i="1" s="1"/>
  <c r="F48" i="1" a="1"/>
  <c r="F48" i="1" s="1"/>
  <c r="G48" i="1" a="1"/>
  <c r="G48" i="1" s="1"/>
  <c r="H48" i="1" a="1"/>
  <c r="H48" i="1" s="1"/>
  <c r="I48" i="1" a="1"/>
  <c r="I48" i="1" s="1"/>
  <c r="C26" i="1" a="1"/>
  <c r="C26" i="1" s="1"/>
  <c r="D26" i="1" a="1"/>
  <c r="D26" i="1" s="1"/>
  <c r="E26" i="1" a="1"/>
  <c r="E26" i="1" s="1"/>
  <c r="F26" i="1" a="1"/>
  <c r="F26" i="1" s="1"/>
  <c r="G26" i="1" a="1"/>
  <c r="G26" i="1" s="1"/>
  <c r="H26" i="1" a="1"/>
  <c r="H26" i="1" s="1"/>
  <c r="I26" i="1" a="1"/>
  <c r="I26" i="1" s="1"/>
  <c r="C16" i="1" a="1"/>
  <c r="C16" i="1" s="1"/>
  <c r="D16" i="1" a="1"/>
  <c r="D16" i="1" s="1"/>
  <c r="K16" i="1" s="1"/>
  <c r="E16" i="1" a="1"/>
  <c r="E16" i="1" s="1"/>
  <c r="F16" i="1" a="1"/>
  <c r="F16" i="1" s="1"/>
  <c r="G16" i="1" a="1"/>
  <c r="G16" i="1" s="1"/>
  <c r="H16" i="1" a="1"/>
  <c r="H16" i="1" s="1"/>
  <c r="I16" i="1" a="1"/>
  <c r="I16" i="1" s="1"/>
  <c r="C66" i="1" a="1"/>
  <c r="C66" i="1" s="1"/>
  <c r="D66" i="1" a="1"/>
  <c r="D66" i="1" s="1"/>
  <c r="E66" i="1" a="1"/>
  <c r="E66" i="1" s="1"/>
  <c r="F66" i="1" a="1"/>
  <c r="F66" i="1" s="1"/>
  <c r="G66" i="1" a="1"/>
  <c r="G66" i="1" s="1"/>
  <c r="H66" i="1" a="1"/>
  <c r="H66" i="1" s="1"/>
  <c r="I66" i="1" a="1"/>
  <c r="I66" i="1" s="1"/>
  <c r="C33" i="1" a="1"/>
  <c r="C33" i="1" s="1"/>
  <c r="D33" i="1" a="1"/>
  <c r="D33" i="1" s="1"/>
  <c r="K33" i="1" s="1"/>
  <c r="E33" i="1" a="1"/>
  <c r="E33" i="1" s="1"/>
  <c r="F33" i="1" a="1"/>
  <c r="F33" i="1" s="1"/>
  <c r="G33" i="1" a="1"/>
  <c r="G33" i="1" s="1"/>
  <c r="H33" i="1" a="1"/>
  <c r="H33" i="1" s="1"/>
  <c r="I33" i="1" a="1"/>
  <c r="I33" i="1" s="1"/>
  <c r="C41" i="1" a="1"/>
  <c r="C41" i="1" s="1"/>
  <c r="D41" i="1" a="1"/>
  <c r="D41" i="1" s="1"/>
  <c r="K41" i="1" s="1"/>
  <c r="E41" i="1" a="1"/>
  <c r="E41" i="1" s="1"/>
  <c r="F41" i="1" a="1"/>
  <c r="F41" i="1" s="1"/>
  <c r="G41" i="1" a="1"/>
  <c r="G41" i="1" s="1"/>
  <c r="H41" i="1" a="1"/>
  <c r="H41" i="1" s="1"/>
  <c r="I41" i="1" a="1"/>
  <c r="I41" i="1" s="1"/>
  <c r="C21" i="1" a="1"/>
  <c r="C21" i="1" s="1"/>
  <c r="D21" i="1" a="1"/>
  <c r="D21" i="1" s="1"/>
  <c r="E21" i="1" a="1"/>
  <c r="E21" i="1" s="1"/>
  <c r="F21" i="1" a="1"/>
  <c r="F21" i="1" s="1"/>
  <c r="G21" i="1" a="1"/>
  <c r="G21" i="1" s="1"/>
  <c r="H21" i="1" a="1"/>
  <c r="H21" i="1" s="1"/>
  <c r="I21" i="1" a="1"/>
  <c r="I21" i="1" s="1"/>
  <c r="C65" i="1" a="1"/>
  <c r="C65" i="1" s="1"/>
  <c r="D65" i="1" a="1"/>
  <c r="D65" i="1" s="1"/>
  <c r="K65" i="1" s="1"/>
  <c r="E65" i="1" a="1"/>
  <c r="E65" i="1" s="1"/>
  <c r="F65" i="1" a="1"/>
  <c r="F65" i="1" s="1"/>
  <c r="G65" i="1" a="1"/>
  <c r="G65" i="1" s="1"/>
  <c r="H65" i="1" a="1"/>
  <c r="H65" i="1" s="1"/>
  <c r="I65" i="1" a="1"/>
  <c r="I65" i="1" s="1"/>
  <c r="C39" i="1" a="1"/>
  <c r="C39" i="1" s="1"/>
  <c r="D39" i="1" a="1"/>
  <c r="D39" i="1" s="1"/>
  <c r="E39" i="1" a="1"/>
  <c r="E39" i="1" s="1"/>
  <c r="F39" i="1" a="1"/>
  <c r="F39" i="1" s="1"/>
  <c r="G39" i="1" a="1"/>
  <c r="G39" i="1" s="1"/>
  <c r="H39" i="1" a="1"/>
  <c r="H39" i="1" s="1"/>
  <c r="I39" i="1" a="1"/>
  <c r="I39" i="1" s="1"/>
  <c r="C34" i="1" a="1"/>
  <c r="C34" i="1" s="1"/>
  <c r="D34" i="1" a="1"/>
  <c r="D34" i="1" s="1"/>
  <c r="K34" i="1" s="1"/>
  <c r="E34" i="1" a="1"/>
  <c r="E34" i="1" s="1"/>
  <c r="F34" i="1" a="1"/>
  <c r="F34" i="1" s="1"/>
  <c r="G34" i="1" a="1"/>
  <c r="G34" i="1" s="1"/>
  <c r="H34" i="1" a="1"/>
  <c r="H34" i="1" s="1"/>
  <c r="I34" i="1" a="1"/>
  <c r="I34" i="1" s="1"/>
  <c r="C12" i="1" a="1"/>
  <c r="C12" i="1" s="1"/>
  <c r="D12" i="1" a="1"/>
  <c r="D12" i="1" s="1"/>
  <c r="K12" i="1" s="1"/>
  <c r="E12" i="1" a="1"/>
  <c r="E12" i="1" s="1"/>
  <c r="F12" i="1" a="1"/>
  <c r="F12" i="1" s="1"/>
  <c r="G12" i="1" a="1"/>
  <c r="G12" i="1" s="1"/>
  <c r="H12" i="1" a="1"/>
  <c r="H12" i="1" s="1"/>
  <c r="I12" i="1" a="1"/>
  <c r="I12" i="1" s="1"/>
  <c r="C18" i="1" a="1"/>
  <c r="C18" i="1" s="1"/>
  <c r="D18" i="1" a="1"/>
  <c r="D18" i="1" s="1"/>
  <c r="E18" i="1" a="1"/>
  <c r="E18" i="1" s="1"/>
  <c r="F18" i="1" a="1"/>
  <c r="F18" i="1" s="1"/>
  <c r="G18" i="1" a="1"/>
  <c r="G18" i="1" s="1"/>
  <c r="H18" i="1" a="1"/>
  <c r="H18" i="1" s="1"/>
  <c r="I18" i="1" a="1"/>
  <c r="I18" i="1" s="1"/>
  <c r="C52" i="1" a="1"/>
  <c r="C52" i="1" s="1"/>
  <c r="D52" i="1" a="1"/>
  <c r="D52" i="1" s="1"/>
  <c r="K52" i="1" s="1"/>
  <c r="E52" i="1" a="1"/>
  <c r="E52" i="1" s="1"/>
  <c r="F52" i="1" a="1"/>
  <c r="F52" i="1" s="1"/>
  <c r="G52" i="1" a="1"/>
  <c r="G52" i="1" s="1"/>
  <c r="H52" i="1" a="1"/>
  <c r="H52" i="1" s="1"/>
  <c r="I52" i="1" a="1"/>
  <c r="I52" i="1" s="1"/>
  <c r="C14" i="1" a="1"/>
  <c r="C14" i="1" s="1"/>
  <c r="D14" i="1" a="1"/>
  <c r="D14" i="1" s="1"/>
  <c r="K14" i="1" s="1"/>
  <c r="E14" i="1" a="1"/>
  <c r="E14" i="1" s="1"/>
  <c r="F14" i="1" a="1"/>
  <c r="F14" i="1" s="1"/>
  <c r="G14" i="1" a="1"/>
  <c r="G14" i="1" s="1"/>
  <c r="H14" i="1" a="1"/>
  <c r="H14" i="1" s="1"/>
  <c r="I14" i="1" a="1"/>
  <c r="I14" i="1" s="1"/>
  <c r="D50" i="1" a="1"/>
  <c r="D50" i="1" s="1"/>
  <c r="E50" i="1" a="1"/>
  <c r="E50" i="1" s="1"/>
  <c r="F50" i="1" a="1"/>
  <c r="F50" i="1" s="1"/>
  <c r="G50" i="1" a="1"/>
  <c r="G50" i="1" s="1"/>
  <c r="H50" i="1" a="1"/>
  <c r="H50" i="1" s="1"/>
  <c r="I50" i="1" a="1"/>
  <c r="I50" i="1" s="1"/>
  <c r="C45" i="1" a="1"/>
  <c r="C45" i="1" s="1"/>
  <c r="E45" i="1" a="1"/>
  <c r="E45" i="1" s="1"/>
  <c r="F45" i="1" a="1"/>
  <c r="F45" i="1" s="1"/>
  <c r="G45" i="1" a="1"/>
  <c r="G45" i="1" s="1"/>
  <c r="H45" i="1" a="1"/>
  <c r="H45" i="1" s="1"/>
  <c r="I45" i="1" a="1"/>
  <c r="I45" i="1" s="1"/>
  <c r="C30" i="1" a="1"/>
  <c r="C30" i="1" s="1"/>
  <c r="D30" i="1" a="1"/>
  <c r="D30" i="1" s="1"/>
  <c r="E30" i="1" a="1"/>
  <c r="E30" i="1" s="1"/>
  <c r="F30" i="1" a="1"/>
  <c r="F30" i="1" s="1"/>
  <c r="G30" i="1" a="1"/>
  <c r="G30" i="1" s="1"/>
  <c r="H30" i="1" a="1"/>
  <c r="H30" i="1" s="1"/>
  <c r="I30" i="1" a="1"/>
  <c r="I30" i="1" s="1"/>
  <c r="H7" i="1" a="1"/>
  <c r="H7" i="1" s="1"/>
  <c r="D7" i="1" a="1"/>
  <c r="D7" i="1" s="1"/>
  <c r="E7" i="1" a="1"/>
  <c r="E7" i="1" s="1"/>
  <c r="F7" i="1" a="1"/>
  <c r="F7" i="1" s="1"/>
  <c r="G7" i="1" a="1"/>
  <c r="G7" i="1" s="1"/>
  <c r="I7" i="1" a="1"/>
  <c r="I7" i="1" s="1"/>
  <c r="C7" i="1" a="1"/>
  <c r="C7" i="1" s="1"/>
  <c r="D43" i="1" a="1"/>
  <c r="D43" i="1" s="1"/>
  <c r="K43" i="1" s="1"/>
  <c r="E43" i="1" a="1"/>
  <c r="E43" i="1" s="1"/>
  <c r="F43" i="1" a="1"/>
  <c r="F43" i="1" s="1"/>
  <c r="G43" i="1" a="1"/>
  <c r="G43" i="1" s="1"/>
  <c r="H43" i="1" a="1"/>
  <c r="H43" i="1" s="1"/>
  <c r="I43" i="1" a="1"/>
  <c r="I43" i="1" s="1"/>
  <c r="C43" i="1" a="1"/>
  <c r="C43" i="1" s="1"/>
  <c r="W25" i="1" l="1"/>
  <c r="U25" i="1" s="1"/>
  <c r="R33" i="1"/>
  <c r="W33" i="1"/>
  <c r="R65" i="1"/>
  <c r="S65" i="1" s="1"/>
  <c r="T65" i="1" s="1"/>
  <c r="W65" i="1"/>
  <c r="R18" i="1"/>
  <c r="W18" i="1"/>
  <c r="R57" i="1"/>
  <c r="W57" i="1"/>
  <c r="U57" i="1" s="1"/>
  <c r="R37" i="1"/>
  <c r="W37" i="1"/>
  <c r="U37" i="1" s="1"/>
  <c r="R36" i="1"/>
  <c r="S36" i="1" s="1"/>
  <c r="T36" i="1" s="1"/>
  <c r="W36" i="1"/>
  <c r="U36" i="1" s="1"/>
  <c r="R14" i="1"/>
  <c r="W14" i="1"/>
  <c r="U14" i="1" s="1"/>
  <c r="R40" i="1"/>
  <c r="W40" i="1"/>
  <c r="U40" i="1" s="1"/>
  <c r="R11" i="1"/>
  <c r="W11" i="1"/>
  <c r="U11" i="1" s="1"/>
  <c r="R43" i="1"/>
  <c r="S43" i="1" s="1"/>
  <c r="T43" i="1" s="1"/>
  <c r="W43" i="1"/>
  <c r="R51" i="1"/>
  <c r="W51" i="1"/>
  <c r="R17" i="1"/>
  <c r="W17" i="1"/>
  <c r="U17" i="1" s="1"/>
  <c r="R21" i="1"/>
  <c r="W21" i="1"/>
  <c r="U21" i="1" s="1"/>
  <c r="R64" i="1"/>
  <c r="S64" i="1" s="1"/>
  <c r="T64" i="1" s="1"/>
  <c r="W64" i="1"/>
  <c r="U64" i="1" s="1"/>
  <c r="R71" i="1"/>
  <c r="W71" i="1"/>
  <c r="U71" i="1" s="1"/>
  <c r="R41" i="1"/>
  <c r="W41" i="1"/>
  <c r="U41" i="1" s="1"/>
  <c r="R59" i="1"/>
  <c r="W59" i="1"/>
  <c r="U59" i="1" s="1"/>
  <c r="R13" i="1"/>
  <c r="S13" i="1" s="1"/>
  <c r="T13" i="1" s="1"/>
  <c r="W13" i="1"/>
  <c r="U13" i="1" s="1"/>
  <c r="R27" i="1"/>
  <c r="W27" i="1"/>
  <c r="R46" i="1"/>
  <c r="W46" i="1"/>
  <c r="U46" i="1" s="1"/>
  <c r="R34" i="1"/>
  <c r="W34" i="1"/>
  <c r="U34" i="1" s="1"/>
  <c r="R42" i="1"/>
  <c r="W42" i="1"/>
  <c r="U42" i="1" s="1"/>
  <c r="R23" i="1"/>
  <c r="W23" i="1"/>
  <c r="U23" i="1" s="1"/>
  <c r="R44" i="1"/>
  <c r="W44" i="1"/>
  <c r="U44" i="1" s="1"/>
  <c r="R19" i="1"/>
  <c r="W19" i="1"/>
  <c r="U19" i="1" s="1"/>
  <c r="R63" i="1"/>
  <c r="S63" i="1" s="1"/>
  <c r="T63" i="1" s="1"/>
  <c r="W63" i="1"/>
  <c r="U63" i="1" s="1"/>
  <c r="R28" i="1"/>
  <c r="W28" i="1"/>
  <c r="U28" i="1" s="1"/>
  <c r="R30" i="1"/>
  <c r="W30" i="1"/>
  <c r="U30" i="1" s="1"/>
  <c r="R58" i="1"/>
  <c r="W58" i="1"/>
  <c r="U58" i="1" s="1"/>
  <c r="R32" i="1"/>
  <c r="S32" i="1" s="1"/>
  <c r="T32" i="1" s="1"/>
  <c r="W32" i="1"/>
  <c r="U32" i="1" s="1"/>
  <c r="R70" i="1"/>
  <c r="W70" i="1"/>
  <c r="U70" i="1" s="1"/>
  <c r="R62" i="1"/>
  <c r="W62" i="1"/>
  <c r="U62" i="1" s="1"/>
  <c r="R68" i="1"/>
  <c r="S68" i="1" s="1"/>
  <c r="T68" i="1" s="1"/>
  <c r="W68" i="1"/>
  <c r="U68" i="1" s="1"/>
  <c r="R47" i="1"/>
  <c r="W47" i="1"/>
  <c r="U47" i="1" s="1"/>
  <c r="R39" i="1"/>
  <c r="W39" i="1"/>
  <c r="U39" i="1" s="1"/>
  <c r="R66" i="1"/>
  <c r="W66" i="1"/>
  <c r="U66" i="1" s="1"/>
  <c r="R38" i="1"/>
  <c r="W38" i="1"/>
  <c r="U38" i="1" s="1"/>
  <c r="R61" i="1"/>
  <c r="S61" i="1" s="1"/>
  <c r="T61" i="1" s="1"/>
  <c r="W61" i="1"/>
  <c r="U61" i="1" s="1"/>
  <c r="R72" i="1"/>
  <c r="W72" i="1"/>
  <c r="R69" i="1"/>
  <c r="W69" i="1"/>
  <c r="U69" i="1" s="1"/>
  <c r="R49" i="1"/>
  <c r="W49" i="1"/>
  <c r="U49" i="1" s="1"/>
  <c r="R53" i="1"/>
  <c r="W53" i="1"/>
  <c r="U53" i="1" s="1"/>
  <c r="R52" i="1"/>
  <c r="W52" i="1"/>
  <c r="U52" i="1" s="1"/>
  <c r="R16" i="1"/>
  <c r="W16" i="1"/>
  <c r="U16" i="1" s="1"/>
  <c r="R9" i="1"/>
  <c r="W9" i="1"/>
  <c r="U9" i="1" s="1"/>
  <c r="R60" i="1"/>
  <c r="W60" i="1"/>
  <c r="U60" i="1" s="1"/>
  <c r="R22" i="1"/>
  <c r="W22" i="1"/>
  <c r="U22" i="1" s="1"/>
  <c r="R31" i="1"/>
  <c r="W31" i="1"/>
  <c r="U31" i="1" s="1"/>
  <c r="R24" i="1"/>
  <c r="W24" i="1"/>
  <c r="U24" i="1" s="1"/>
  <c r="R67" i="1"/>
  <c r="S67" i="1" s="1"/>
  <c r="T67" i="1" s="1"/>
  <c r="W67" i="1"/>
  <c r="U67" i="1" s="1"/>
  <c r="R35" i="1"/>
  <c r="W35" i="1"/>
  <c r="U35" i="1" s="1"/>
  <c r="R56" i="1"/>
  <c r="W56" i="1"/>
  <c r="U56" i="1" s="1"/>
  <c r="R55" i="1"/>
  <c r="W55" i="1"/>
  <c r="U55" i="1" s="1"/>
  <c r="R12" i="1"/>
  <c r="W12" i="1"/>
  <c r="U12" i="1" s="1"/>
  <c r="R10" i="1"/>
  <c r="W10" i="1"/>
  <c r="U10" i="1" s="1"/>
  <c r="R48" i="1"/>
  <c r="W48" i="1"/>
  <c r="U48" i="1" s="1"/>
  <c r="R20" i="1"/>
  <c r="W20" i="1"/>
  <c r="U20" i="1" s="1"/>
  <c r="R8" i="1"/>
  <c r="S8" i="1" s="1"/>
  <c r="W8" i="1"/>
  <c r="U8" i="1" s="1"/>
  <c r="R54" i="1"/>
  <c r="W54" i="1"/>
  <c r="U54" i="1" s="1"/>
  <c r="R26" i="1"/>
  <c r="W26" i="1"/>
  <c r="U26" i="1" s="1"/>
  <c r="R50" i="1"/>
  <c r="W50" i="1"/>
  <c r="U50" i="1" s="1"/>
  <c r="R15" i="1"/>
  <c r="W15" i="1"/>
  <c r="U15" i="1" s="1"/>
  <c r="R29" i="1"/>
  <c r="W29" i="1"/>
  <c r="U29" i="1" s="1"/>
  <c r="R45" i="1"/>
  <c r="W45" i="1"/>
  <c r="U45" i="1" s="1"/>
  <c r="R25" i="1"/>
  <c r="U33" i="1"/>
  <c r="U65" i="1"/>
  <c r="U18" i="1"/>
  <c r="U43" i="1"/>
  <c r="U51" i="1"/>
  <c r="U27" i="1"/>
  <c r="S42" i="1"/>
  <c r="T42" i="1" s="1"/>
  <c r="U72" i="1"/>
  <c r="S49" i="1" l="1"/>
  <c r="T49" i="1" s="1"/>
  <c r="S21" i="1"/>
  <c r="T21" i="1" s="1"/>
  <c r="S59" i="1"/>
  <c r="T59" i="1" s="1"/>
  <c r="S20" i="1"/>
  <c r="T20" i="1" s="1"/>
  <c r="S11" i="1"/>
  <c r="T11" i="1" s="1"/>
  <c r="S60" i="1"/>
  <c r="T60" i="1" s="1"/>
  <c r="S19" i="1"/>
  <c r="T19" i="1" s="1"/>
  <c r="S55" i="1"/>
  <c r="T55" i="1" s="1"/>
  <c r="S33" i="1"/>
  <c r="T33" i="1" s="1"/>
  <c r="S38" i="1"/>
  <c r="T38" i="1" s="1"/>
  <c r="S15" i="1"/>
  <c r="T15" i="1" s="1"/>
  <c r="S9" i="1"/>
  <c r="T9" i="1" s="1"/>
  <c r="S58" i="1"/>
  <c r="T58" i="1" s="1"/>
  <c r="S34" i="1"/>
  <c r="T34" i="1" s="1"/>
  <c r="S24" i="1"/>
  <c r="T24" i="1" s="1"/>
  <c r="S37" i="1"/>
  <c r="T37" i="1" s="1"/>
  <c r="S10" i="1"/>
  <c r="T10" i="1" s="1"/>
  <c r="S71" i="1"/>
  <c r="T71" i="1" s="1"/>
  <c r="S18" i="1"/>
  <c r="T18" i="1" s="1"/>
  <c r="S22" i="1"/>
  <c r="T22" i="1" s="1"/>
  <c r="S53" i="1"/>
  <c r="T53" i="1" s="1"/>
  <c r="S47" i="1"/>
  <c r="T47" i="1" s="1"/>
  <c r="S51" i="1"/>
  <c r="T51" i="1" s="1"/>
  <c r="S23" i="1"/>
  <c r="T23" i="1" s="1"/>
  <c r="S14" i="1"/>
  <c r="T14" i="1" s="1"/>
  <c r="S52" i="1"/>
  <c r="T52" i="1" s="1"/>
  <c r="S50" i="1"/>
  <c r="T50" i="1" s="1"/>
  <c r="S12" i="1"/>
  <c r="T12" i="1" s="1"/>
  <c r="S35" i="1"/>
  <c r="T35" i="1" s="1"/>
  <c r="S27" i="1"/>
  <c r="T27" i="1" s="1"/>
  <c r="S54" i="1"/>
  <c r="T54" i="1" s="1"/>
  <c r="S28" i="1"/>
  <c r="T28" i="1" s="1"/>
  <c r="S70" i="1"/>
  <c r="T70" i="1" s="1"/>
  <c r="T8" i="1"/>
  <c r="S39" i="1"/>
  <c r="T39" i="1" s="1"/>
  <c r="S40" i="1"/>
  <c r="T40" i="1" s="1"/>
  <c r="S57" i="1"/>
  <c r="T57" i="1" s="1"/>
  <c r="S29" i="1"/>
  <c r="T29" i="1" s="1"/>
  <c r="S72" i="1"/>
  <c r="T72" i="1" s="1"/>
  <c r="S45" i="1"/>
  <c r="T45" i="1" s="1"/>
  <c r="S26" i="1"/>
  <c r="T26" i="1" s="1"/>
  <c r="S48" i="1"/>
  <c r="T48" i="1" s="1"/>
  <c r="S56" i="1"/>
  <c r="T56" i="1" s="1"/>
  <c r="S31" i="1"/>
  <c r="T31" i="1" s="1"/>
  <c r="S16" i="1"/>
  <c r="T16" i="1" s="1"/>
  <c r="S69" i="1"/>
  <c r="T69" i="1" s="1"/>
  <c r="S66" i="1"/>
  <c r="T66" i="1" s="1"/>
  <c r="S62" i="1"/>
  <c r="T62" i="1" s="1"/>
  <c r="S30" i="1"/>
  <c r="T30" i="1" s="1"/>
  <c r="S44" i="1"/>
  <c r="T44" i="1" s="1"/>
  <c r="S46" i="1"/>
  <c r="T46" i="1" s="1"/>
  <c r="S41" i="1"/>
  <c r="T41" i="1" s="1"/>
  <c r="S17" i="1"/>
  <c r="T17" i="1" s="1"/>
  <c r="S25" i="1"/>
  <c r="T25"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<sst xmlns="http://schemas.openxmlformats.org/spreadsheetml/2006/main" count="102" uniqueCount="101">
  <si>
    <t>Delta:</t>
  </si>
  <si>
    <t>30d</t>
  </si>
  <si>
    <t>DTE:</t>
  </si>
  <si>
    <t>&gt;29</t>
  </si>
  <si>
    <t>name</t>
  </si>
  <si>
    <t>sector</t>
  </si>
  <si>
    <t>stock_last</t>
  </si>
  <si>
    <t>market_cap</t>
  </si>
  <si>
    <t>stock_iv_pr</t>
  </si>
  <si>
    <t>dividend_yield</t>
  </si>
  <si>
    <t>target_price_percent</t>
  </si>
  <si>
    <t>expiration_date</t>
  </si>
  <si>
    <t>strike</t>
  </si>
  <si>
    <t>mid</t>
  </si>
  <si>
    <t>delta</t>
  </si>
  <si>
    <t>theta</t>
  </si>
  <si>
    <t>Calc</t>
  </si>
  <si>
    <t>Ticker</t>
  </si>
  <si>
    <t>CC return</t>
  </si>
  <si>
    <t>CC Return anualized</t>
  </si>
  <si>
    <t>Max return with CC</t>
  </si>
  <si>
    <t>DTE</t>
  </si>
  <si>
    <t>Profit to strike</t>
  </si>
  <si>
    <t>PPG</t>
  </si>
  <si>
    <t>VFC</t>
  </si>
  <si>
    <t>ALB</t>
  </si>
  <si>
    <t>APD</t>
  </si>
  <si>
    <t>PNR</t>
  </si>
  <si>
    <t>LIN</t>
  </si>
  <si>
    <t>SWK</t>
  </si>
  <si>
    <t>BEN</t>
  </si>
  <si>
    <t>DOV</t>
  </si>
  <si>
    <t>SHW</t>
  </si>
  <si>
    <t>LEG</t>
  </si>
  <si>
    <t>TGT</t>
  </si>
  <si>
    <t>ECL</t>
  </si>
  <si>
    <t>MCD</t>
  </si>
  <si>
    <t>SPGI</t>
  </si>
  <si>
    <t>T</t>
  </si>
  <si>
    <t>LOW</t>
  </si>
  <si>
    <t>CTAS</t>
  </si>
  <si>
    <t>MMM</t>
  </si>
  <si>
    <t>TROW</t>
  </si>
  <si>
    <t>AOS</t>
  </si>
  <si>
    <t>ABT</t>
  </si>
  <si>
    <t>EMR</t>
  </si>
  <si>
    <t>WST</t>
  </si>
  <si>
    <t>O</t>
  </si>
  <si>
    <t>FRT</t>
  </si>
  <si>
    <t>WMT</t>
  </si>
  <si>
    <t>ITW</t>
  </si>
  <si>
    <t>GPC</t>
  </si>
  <si>
    <t>CAT</t>
  </si>
  <si>
    <t>MDT</t>
  </si>
  <si>
    <t>CINF</t>
  </si>
  <si>
    <t>ROP</t>
  </si>
  <si>
    <t>AMCR</t>
  </si>
  <si>
    <t>SYY</t>
  </si>
  <si>
    <t>WBA</t>
  </si>
  <si>
    <t>IBM</t>
  </si>
  <si>
    <t>CL</t>
  </si>
  <si>
    <t>CB</t>
  </si>
  <si>
    <t>EXPD</t>
  </si>
  <si>
    <t>PEP</t>
  </si>
  <si>
    <t>KO</t>
  </si>
  <si>
    <t>NEE</t>
  </si>
  <si>
    <t>PG</t>
  </si>
  <si>
    <t>JNJ</t>
  </si>
  <si>
    <t>GWW</t>
  </si>
  <si>
    <t>CAH</t>
  </si>
  <si>
    <t>AFL</t>
  </si>
  <si>
    <t>BF.B</t>
  </si>
  <si>
    <t>ESS</t>
  </si>
  <si>
    <t>BDX</t>
  </si>
  <si>
    <t>KMB</t>
  </si>
  <si>
    <t>ADP</t>
  </si>
  <si>
    <t>PBCT</t>
  </si>
  <si>
    <t>CLX</t>
  </si>
  <si>
    <t>ABBV</t>
  </si>
  <si>
    <t>ATO</t>
  </si>
  <si>
    <t>GD</t>
  </si>
  <si>
    <t>XOM</t>
  </si>
  <si>
    <t>MKC</t>
  </si>
  <si>
    <t>HRL</t>
  </si>
  <si>
    <t>CVX</t>
  </si>
  <si>
    <t>ADM</t>
  </si>
  <si>
    <t>ED</t>
  </si>
  <si>
    <t>NUE</t>
  </si>
  <si>
    <t>Getting Started Template</t>
  </si>
  <si>
    <t>Links:</t>
  </si>
  <si>
    <t>Option Samurai</t>
  </si>
  <si>
    <t>Excel integration help article</t>
  </si>
  <si>
    <t>Installation help</t>
  </si>
  <si>
    <t>Blog post about this template</t>
  </si>
  <si>
    <t>Description</t>
  </si>
  <si>
    <t>Annaul CC + div return</t>
  </si>
  <si>
    <t>Stock</t>
  </si>
  <si>
    <t>Option</t>
  </si>
  <si>
    <t>This template is designed to help you start and understand the Option Samruai plugin. We've created this plugin to allow you to import options and stocks data into Excel and Google Sheets to build custom formulas and workflows.
This workbook is a watchlist of dividend aristocrats that shows the dividend yield and the covered call return (annualized) combined. This allows you to sort, filter, and find potential trades while considering the dividend and the covered call yield.
You can use it and change it and use it as a starting point for your analysis.</t>
  </si>
  <si>
    <t>Instructions</t>
  </si>
  <si>
    <t>1. Please only change orange cells.
2. Cells in row 2 control the options for covered calls.
3. Column B contains the tickers to import data.
4. Row 6 is the data to import. Columns C-I are stock data. Columns L-P are option data.
5. You can use the filters to manipulate the table - sort, filter out results, see only the top 10, etc.
6. Column T shows the annual CC return and dividend return.
7. Read more in the blog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</si>
</sst>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0%"/>
    <numFmt numFmtId="166" formatCode="_(* #,##0_);_(* \(#,##0\);_(* &quot;-&quot;??_);_(@_)"/>
    <numFmt numFmtId="167" formatCode="_(* #,##0.0_);_(* \(#,##0.0\);_(* &quot;-&quot;??_);_(@_)"/>
    <numFmt numFmtId="168" formatCode="0.000%"/>
    <numFmt numFmtId="169" formatCode="_-* #,##0_-;\-* #,##0_-;_-* &quot;-&quot;??_-;_-@_-"/>
  </numFmts>
  <fonts count="10" x14ac:knownFonts="1">
    <font>
      <sz val="11"/>
      <color theme="1"/>
      <name val="Calibri"/>
      <family val="2"/>
      <scheme val="minor"/>
    </font>
    <font>
      <sz val="11"/>
      <color rgb="FF444444"/>
      <name val="Calibri"/>
      <family val="2"/>
      <charset val="1"/>
    </font>
    <font>
      <i/>
      <sz val="11"/>
      <color rgb="FF808080"/>
      <name val="Calibri"/>
      <family val="2"/>
      <scheme val="minor"/>
    </font>
    <font>
      <b/>
      <sz val="11"/>
      <color theme="1"/>
      <name val="Calibri"/>
      <family val="2"/>
      <scheme val="minor"/>
    </font>
    <font>
      <b/>
      <sz val="11"/>
      <color rgb="FF444444"/>
      <name val="Calibri"/>
      <family val="2"/>
      <charset val="1"/>
    </font>
    <font>
      <u/>
      <sz val="11"/>
      <color theme="10"/>
      <name val="Calibri"/>
      <family val="2"/>
      <scheme val="minor"/>
    </font>
    <font>
      <b/>
      <u/>
      <sz val="11"/>
      <color theme="1"/>
      <name val="Calibri"/>
      <family val="2"/>
      <scheme val="minor"/>
    </font>
    <font>
      <b/>
      <sz val="18"/>
      <color theme="0"/>
      <name val="Calibri"/>
      <family val="2"/>
      <scheme val="minor"/>
    </font>
    <font>
      <b/>
      <sz val="14"/>
      <color theme="0"/>
      <name val="Calibri"/>
      <family val="2"/>
      <scheme val="minor"/>
    </font>
    <font>
      <sz val="11"/>
      <color theme="1"/>
      <name val="Calibri"/>
      <family val="2"/>
      <scheme val="minor"/>
    </font>
  </fonts>
  <fills count="8">
    <fill>
      <patternFill patternType="none"/>
    </fill>
    <fill>
      <patternFill patternType="gray125"/>
    </fill>
    <fill>
      <patternFill patternType="solid">
        <fgColor rgb="FFFCE4D6"/>
        <bgColor indexed="64"/>
      </patternFill>
    </fill>
    <fill>
      <patternFill patternType="solid">
        <fgColor rgb="FFD9E1F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0.14999847407452621"/>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cellStyleXfs>
  <cellXfs count="93">
    <xf numFmtId="0" fontId="0" fillId="0" borderId="0" xfId="0"/>
    <xf numFmtId="166" fontId="0" fillId="0" borderId="0" xfId="0" applyNumberFormat="1"/>
    <xf numFmtId="49" fontId="2" fillId="0" borderId="0" xfId="0" applyNumberFormat="1" applyFont="1"/>
    <xf numFmtId="2" fontId="2" fillId="0" borderId="0" xfId="0" applyNumberFormat="1" applyFont="1"/>
    <xf numFmtId="1" fontId="0" fillId="2" borderId="0" xfId="0" applyNumberFormat="1" applyFill="1"/>
    <xf numFmtId="1" fontId="0" fillId="0" borderId="0" xfId="0" applyNumberFormat="1"/>
    <xf numFmtId="0" fontId="0" fillId="0" borderId="0" xfId="0" applyAlignment="1">
      <alignment wrapText="1"/>
    </xf>
    <xf numFmtId="0" fontId="0" fillId="3" borderId="0" xfId="0" applyFill="1"/>
    <xf numFmtId="0" fontId="0" fillId="4" borderId="0" xfId="0" applyFill="1"/>
    <xf numFmtId="10" fontId="0" fillId="4" borderId="0" xfId="0" applyNumberFormat="1" applyFill="1"/>
    <xf numFmtId="3" fontId="0" fillId="4" borderId="0" xfId="0" applyNumberFormat="1" applyFill="1"/>
    <xf numFmtId="0" fontId="0" fillId="6" borderId="0" xfId="0" applyFill="1"/>
    <xf numFmtId="10" fontId="0" fillId="6" borderId="0" xfId="0" applyNumberFormat="1" applyFill="1"/>
    <xf numFmtId="3" fontId="0" fillId="6" borderId="0" xfId="0" applyNumberFormat="1" applyFill="1"/>
    <xf numFmtId="0" fontId="6" fillId="6" borderId="0" xfId="0" applyFont="1" applyFill="1"/>
    <xf numFmtId="0" fontId="5" fillId="6" borderId="0" xfId="1" applyFill="1"/>
    <xf numFmtId="10" fontId="5" fillId="6" borderId="0" xfId="1" applyNumberFormat="1" applyFill="1"/>
    <xf numFmtId="43" fontId="0" fillId="2" borderId="0" xfId="2" applyFont="1" applyFill="1"/>
    <xf numFmtId="43" fontId="0" fillId="0" borderId="0" xfId="2" applyFont="1"/>
    <xf numFmtId="0" fontId="0" fillId="0" borderId="0" xfId="0" applyAlignment="1"/>
    <xf numFmtId="0" fontId="0" fillId="7" borderId="1" xfId="0" applyFill="1" applyBorder="1"/>
    <xf numFmtId="0" fontId="0" fillId="7" borderId="2" xfId="0" applyFill="1" applyBorder="1"/>
    <xf numFmtId="0" fontId="0" fillId="7" borderId="3" xfId="0" applyFill="1" applyBorder="1"/>
    <xf numFmtId="0" fontId="0" fillId="0" borderId="4" xfId="0" applyBorder="1"/>
    <xf numFmtId="0" fontId="1" fillId="2" borderId="0" xfId="0" applyFont="1" applyFill="1" applyBorder="1"/>
    <xf numFmtId="43" fontId="1" fillId="2" borderId="0" xfId="2" applyFont="1" applyFill="1" applyBorder="1"/>
    <xf numFmtId="165" fontId="1" fillId="2" borderId="0" xfId="0" applyNumberFormat="1" applyFont="1" applyFill="1" applyBorder="1"/>
    <xf numFmtId="0" fontId="0" fillId="2" borderId="0" xfId="0" applyFill="1" applyBorder="1"/>
    <xf numFmtId="0" fontId="1" fillId="0" borderId="0" xfId="0" applyFont="1" applyBorder="1"/>
    <xf numFmtId="0" fontId="0" fillId="0" borderId="0" xfId="0" applyBorder="1"/>
    <xf numFmtId="0" fontId="3" fillId="7" borderId="4" xfId="0" applyFont="1" applyFill="1" applyBorder="1"/>
    <xf numFmtId="0" fontId="4" fillId="7" borderId="0" xfId="0" quotePrefix="1" applyFont="1" applyFill="1" applyBorder="1" applyAlignment="1">
      <alignment wrapText="1"/>
    </xf>
    <xf numFmtId="43" fontId="4" fillId="7" borderId="0" xfId="2" quotePrefix="1" applyFont="1" applyFill="1" applyBorder="1" applyAlignment="1">
      <alignment wrapText="1"/>
    </xf>
    <xf numFmtId="166" fontId="4" fillId="7" borderId="0" xfId="0" quotePrefix="1" applyNumberFormat="1" applyFont="1" applyFill="1" applyBorder="1" applyAlignment="1">
      <alignment wrapText="1"/>
    </xf>
    <xf numFmtId="0" fontId="3" fillId="7" borderId="0" xfId="0" applyFont="1" applyFill="1" applyBorder="1" applyAlignment="1">
      <alignment wrapText="1"/>
    </xf>
    <xf numFmtId="0" fontId="3" fillId="7" borderId="5" xfId="0" applyFont="1" applyFill="1" applyBorder="1" applyAlignment="1">
      <alignment wrapText="1"/>
    </xf>
    <xf numFmtId="0" fontId="0" fillId="2" borderId="4" xfId="0" applyFill="1" applyBorder="1"/>
    <xf numFmtId="43" fontId="0" fillId="0" borderId="0" xfId="2" applyFont="1" applyBorder="1"/>
    <xf numFmtId="165" fontId="0" fillId="0" borderId="0" xfId="0" applyNumberFormat="1" applyBorder="1"/>
    <xf numFmtId="10" fontId="0" fillId="0" borderId="0" xfId="0" applyNumberFormat="1" applyBorder="1"/>
    <xf numFmtId="10" fontId="0" fillId="3" borderId="0" xfId="0" applyNumberFormat="1" applyFill="1" applyBorder="1"/>
    <xf numFmtId="168" fontId="0" fillId="0" borderId="0" xfId="0" applyNumberFormat="1" applyBorder="1"/>
    <xf numFmtId="167" fontId="0" fillId="0" borderId="0" xfId="0" applyNumberFormat="1" applyBorder="1"/>
    <xf numFmtId="164" fontId="0" fillId="0" borderId="5" xfId="0" applyNumberFormat="1" applyBorder="1"/>
    <xf numFmtId="0" fontId="0" fillId="2" borderId="6" xfId="0" applyFill="1" applyBorder="1"/>
    <xf numFmtId="0" fontId="0" fillId="0" borderId="7" xfId="0" applyBorder="1"/>
    <xf numFmtId="43" fontId="0" fillId="0" borderId="7" xfId="2" applyFont="1" applyBorder="1"/>
    <xf numFmtId="165" fontId="0" fillId="0" borderId="7" xfId="0" applyNumberFormat="1" applyBorder="1"/>
    <xf numFmtId="10" fontId="0" fillId="0" borderId="7" xfId="0" applyNumberFormat="1" applyBorder="1"/>
    <xf numFmtId="10" fontId="0" fillId="3" borderId="7" xfId="0" applyNumberFormat="1" applyFill="1" applyBorder="1"/>
    <xf numFmtId="168" fontId="0" fillId="0" borderId="7" xfId="0" applyNumberFormat="1" applyBorder="1"/>
    <xf numFmtId="167" fontId="0" fillId="0" borderId="7" xfId="0" applyNumberFormat="1" applyBorder="1"/>
    <xf numFmtId="164" fontId="0" fillId="0" borderId="8" xfId="0" applyNumberFormat="1" applyBorder="1"/>
    <xf numFmtId="0" fontId="1" fillId="2" borderId="4" xfId="0" applyFont="1" applyFill="1" applyBorder="1"/>
    <xf numFmtId="0" fontId="1" fillId="2" borderId="5" xfId="0" applyFont="1" applyFill="1" applyBorder="1"/>
    <xf numFmtId="0" fontId="4" fillId="7" borderId="4" xfId="0" quotePrefix="1" applyFont="1" applyFill="1" applyBorder="1" applyAlignment="1">
      <alignment wrapText="1"/>
    </xf>
    <xf numFmtId="0" fontId="4" fillId="7" borderId="5" xfId="0" quotePrefix="1" applyFont="1" applyFill="1" applyBorder="1" applyAlignment="1">
      <alignment wrapText="1"/>
    </xf>
    <xf numFmtId="165" fontId="0" fillId="0" borderId="5" xfId="0" applyNumberFormat="1" applyBorder="1"/>
    <xf numFmtId="0" fontId="0" fillId="0" borderId="6" xfId="0" applyBorder="1"/>
    <xf numFmtId="165" fontId="0" fillId="0" borderId="8" xfId="0" applyNumberFormat="1" applyBorder="1"/>
    <xf numFmtId="0" fontId="0" fillId="0" borderId="5" xfId="0" applyBorder="1"/>
    <xf numFmtId="0" fontId="0" fillId="0" borderId="8" xfId="0" applyBorder="1"/>
    <xf numFmtId="0" fontId="3" fillId="7" borderId="4" xfId="0" applyFont="1" applyFill="1" applyBorder="1" applyAlignment="1">
      <alignment wrapText="1"/>
    </xf>
    <xf numFmtId="10" fontId="0" fillId="0" borderId="4" xfId="0" applyNumberFormat="1" applyBorder="1"/>
    <xf numFmtId="10" fontId="0" fillId="0" borderId="6" xfId="0" applyNumberFormat="1" applyBorder="1"/>
    <xf numFmtId="0" fontId="0" fillId="7" borderId="0" xfId="0" applyFill="1" applyBorder="1"/>
    <xf numFmtId="0" fontId="0" fillId="7" borderId="4" xfId="0" applyFill="1" applyBorder="1"/>
    <xf numFmtId="9" fontId="0" fillId="0" borderId="0" xfId="3" applyFont="1"/>
    <xf numFmtId="9" fontId="1" fillId="2" borderId="0" xfId="3" applyFont="1" applyFill="1" applyBorder="1"/>
    <xf numFmtId="9" fontId="4" fillId="7" borderId="0" xfId="3" quotePrefix="1" applyFont="1" applyFill="1" applyBorder="1" applyAlignment="1">
      <alignment wrapText="1"/>
    </xf>
    <xf numFmtId="9" fontId="0" fillId="0" borderId="0" xfId="3" applyFont="1" applyBorder="1"/>
    <xf numFmtId="9" fontId="0" fillId="0" borderId="7" xfId="3" applyFont="1" applyBorder="1"/>
    <xf numFmtId="169" fontId="0" fillId="0" borderId="0" xfId="2" applyNumberFormat="1" applyFont="1"/>
    <xf numFmtId="169" fontId="1" fillId="2" borderId="0" xfId="2" applyNumberFormat="1" applyFont="1" applyFill="1" applyBorder="1"/>
    <xf numFmtId="169" fontId="4" fillId="7" borderId="0" xfId="2" quotePrefix="1" applyNumberFormat="1" applyFont="1" applyFill="1" applyBorder="1" applyAlignment="1">
      <alignment wrapText="1"/>
    </xf>
    <xf numFmtId="169" fontId="0" fillId="0" borderId="0" xfId="2" applyNumberFormat="1" applyFont="1" applyBorder="1"/>
    <xf numFmtId="169" fontId="0" fillId="0" borderId="7" xfId="2" applyNumberFormat="1" applyFont="1" applyBorder="1"/>
    <xf numFmtId="0" fontId="0" fillId="4" borderId="0" xfId="0" applyFill="1" applyAlignment="1">
      <alignment vertical="center" wrapText="1"/>
    </xf>
    <xf numFmtId="0" fontId="0" fillId="4" borderId="0" xfId="0" applyFill="1" applyAlignment="1">
      <alignment vertical="center"/>
    </xf>
    <xf numFmtId="0" fontId="0" fillId="0" borderId="0" xfId="0" applyFill="1"/>
    <xf numFmtId="1" fontId="0" fillId="0" borderId="0" xfId="0" applyNumberFormat="1" applyFill="1"/>
    <xf numFmtId="43" fontId="0" fillId="0" borderId="0" xfId="2" applyFont="1" applyFill="1"/>
    <xf numFmtId="169" fontId="0" fillId="0" borderId="0" xfId="2" applyNumberFormat="1" applyFont="1" applyFill="1"/>
    <xf numFmtId="0" fontId="0" fillId="4" borderId="0" xfId="0" applyFill="1" applyAlignment="1">
      <alignment horizontal="justify" vertical="center" wrapText="1"/>
    </xf>
    <xf numFmtId="0" fontId="7" fillId="5" borderId="0" xfId="0" applyFont="1" applyFill="1" applyAlignment="1">
      <alignment horizontal="center" vertical="center"/>
    </xf>
    <xf numFmtId="0" fontId="8" fillId="5" borderId="0" xfId="0" applyFont="1" applyFill="1" applyAlignment="1">
      <alignment horizontal="center"/>
    </xf>
    <xf numFmtId="1" fontId="0" fillId="7" borderId="1" xfId="0" applyNumberFormat="1" applyFill="1" applyBorder="1" applyAlignment="1">
      <alignment horizontal="center"/>
    </xf>
    <xf numFmtId="1" fontId="0" fillId="7" borderId="2" xfId="0" applyNumberFormat="1" applyFill="1" applyBorder="1" applyAlignment="1">
      <alignment horizontal="center"/>
    </xf>
    <xf numFmtId="1" fontId="0" fillId="7" borderId="3" xfId="0" applyNumberFormat="1" applyFill="1" applyBorder="1" applyAlignment="1">
      <alignment horizontal="center"/>
    </xf>
    <xf numFmtId="0" fontId="0" fillId="7" borderId="4" xfId="0" applyFill="1" applyBorder="1" applyAlignment="1">
      <alignment horizontal="center"/>
    </xf>
    <xf numFmtId="0" fontId="0" fillId="7" borderId="0" xfId="0" applyFill="1" applyBorder="1" applyAlignment="1">
      <alignment horizontal="center"/>
    </xf>
    <xf numFmtId="0" fontId="0" fillId="7" borderId="5" xfId="0" applyFill="1" applyBorder="1" applyAlignment="1">
      <alignment horizontal="center"/>
    </xf>
    <xf numFmtId="3" fontId="5" fillId="6" borderId="0" xfId="1" applyNumberFormat="1" applyFill="1"/>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3" name="Picture 2">
          <a:extLst>
            <a:ext uri="{FF2B5EF4-FFF2-40B4-BE49-F238E27FC236}">
              <a16:creationId xmlns:a16="http://schemas.microsoft.com/office/drawing/2014/main" id="{FF848901-62DD-45F5-BB1E-F7BB5A730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114549" cy="3810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3B72992-94A4-4908-8C06-A902BE63B4FC}">
  <we:reference id="5c1926c6-e184-4b7b-ab86-fb3254b07aeb" version="1.0.0.0" store="developer" storeType="uploadfiledevcatalog"/>
  <we:alternateReferences>
    <we:reference id="5c1926c6-e184-4b7b-ab86-fb3254b07aeb" version="1.0.0.0" store="developer" storeType="omex"/>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a:ext xmlns:a="http://schemas.openxmlformats.org/drawingml/2006/main" uri="{0858819E-0033-43BF-8937-05EC82904868}">
      <we:backgroundApp state="0" runtimeId="Taskpane.Url"/>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blog.optionsamurai.com/excel-template-good-covered-calls-trades-on-dividend-aristocra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BA3D4-F43B-4261-8FFB-3C4E6ED86435}">
  <dimension ref="A4:P67"/>
  <sheetViews>
    <sheetView tabSelected="1" zoomScaleNormal="100" workbookViewId="0">
      <selection activeCell="O16" sqref="O16"/>
    </sheetView>
  </sheetViews>
  <sheetFormatPr defaultRowHeight="15" x14ac:dyDescent="0.25"/>
  <cols>
    <col min="1" max="16384" width="9.140625" style="8"/>
  </cols>
  <sheetData>
    <row r="4" spans="1:16" x14ac:dyDescent="0.25">
      <c r="G4" s="9"/>
      <c r="I4" s="10"/>
      <c r="J4" s="9"/>
      <c r="L4" s="9"/>
      <c r="M4" s="9"/>
      <c r="N4" s="9"/>
      <c r="P4" s="10"/>
    </row>
    <row r="5" spans="1:16" x14ac:dyDescent="0.25">
      <c r="A5" s="84" t="s">
        <v>88</v>
      </c>
      <c r="B5" s="84"/>
      <c r="C5" s="84"/>
      <c r="D5" s="84"/>
      <c r="E5" s="84"/>
      <c r="F5" s="84"/>
      <c r="G5" s="84"/>
      <c r="H5" s="84"/>
      <c r="I5" s="84"/>
      <c r="J5" s="84"/>
      <c r="K5" s="84"/>
      <c r="L5" s="84"/>
      <c r="M5" s="84"/>
      <c r="N5" s="9"/>
      <c r="P5" s="10"/>
    </row>
    <row r="6" spans="1:16" x14ac:dyDescent="0.25">
      <c r="A6" s="84"/>
      <c r="B6" s="84"/>
      <c r="C6" s="84"/>
      <c r="D6" s="84"/>
      <c r="E6" s="84"/>
      <c r="F6" s="84"/>
      <c r="G6" s="84"/>
      <c r="H6" s="84"/>
      <c r="I6" s="84"/>
      <c r="J6" s="84"/>
      <c r="K6" s="84"/>
      <c r="L6" s="84"/>
      <c r="M6" s="84"/>
    </row>
    <row r="7" spans="1:16" x14ac:dyDescent="0.25">
      <c r="A7" s="11"/>
      <c r="B7" s="11"/>
      <c r="C7" s="11"/>
      <c r="D7" s="11"/>
      <c r="E7" s="11"/>
      <c r="F7" s="11"/>
      <c r="G7" s="12"/>
      <c r="H7" s="11"/>
      <c r="I7" s="13"/>
      <c r="J7" s="12"/>
      <c r="K7" s="11"/>
      <c r="L7" s="11"/>
      <c r="M7" s="11"/>
    </row>
    <row r="8" spans="1:16" x14ac:dyDescent="0.25">
      <c r="A8" s="11"/>
      <c r="B8" s="14" t="s">
        <v>89</v>
      </c>
      <c r="C8" s="11"/>
      <c r="D8" s="15" t="s">
        <v>90</v>
      </c>
      <c r="E8" s="11"/>
      <c r="F8" s="11"/>
      <c r="G8" s="12"/>
      <c r="H8" s="11"/>
      <c r="I8" s="15" t="s">
        <v>92</v>
      </c>
      <c r="J8" s="12"/>
      <c r="K8" s="11"/>
      <c r="L8" s="12"/>
      <c r="M8" s="12"/>
      <c r="N8" s="9"/>
      <c r="P8" s="10"/>
    </row>
    <row r="9" spans="1:16" x14ac:dyDescent="0.25">
      <c r="A9" s="11"/>
      <c r="B9" s="11"/>
      <c r="C9" s="11"/>
      <c r="D9" s="16" t="s">
        <v>91</v>
      </c>
      <c r="E9" s="11"/>
      <c r="F9" s="11"/>
      <c r="G9" s="11"/>
      <c r="H9" s="11"/>
      <c r="I9" s="92" t="s">
        <v>93</v>
      </c>
      <c r="J9" s="12"/>
      <c r="K9" s="11"/>
      <c r="L9" s="12"/>
      <c r="M9" s="12"/>
      <c r="N9" s="9"/>
      <c r="P9" s="10"/>
    </row>
    <row r="10" spans="1:16" x14ac:dyDescent="0.25">
      <c r="A10" s="11"/>
      <c r="B10" s="11"/>
      <c r="C10" s="11"/>
      <c r="D10" s="11"/>
      <c r="E10" s="11"/>
      <c r="F10" s="11"/>
      <c r="G10" s="12"/>
      <c r="H10" s="11"/>
      <c r="I10" s="11"/>
      <c r="J10" s="12"/>
      <c r="K10" s="11"/>
      <c r="L10" s="12"/>
      <c r="M10" s="12"/>
      <c r="N10" s="9"/>
      <c r="P10" s="10"/>
    </row>
    <row r="11" spans="1:16" x14ac:dyDescent="0.25">
      <c r="G11" s="9"/>
      <c r="I11" s="10"/>
      <c r="J11" s="9"/>
      <c r="L11" s="9"/>
      <c r="M11" s="9"/>
      <c r="N11" s="9"/>
      <c r="P11" s="10"/>
    </row>
    <row r="12" spans="1:16" ht="18.75" x14ac:dyDescent="0.3">
      <c r="A12" s="85" t="s">
        <v>94</v>
      </c>
      <c r="B12" s="85"/>
      <c r="C12" s="85"/>
      <c r="D12" s="85"/>
      <c r="E12" s="85"/>
      <c r="F12" s="85"/>
      <c r="G12" s="85"/>
      <c r="H12" s="85"/>
      <c r="I12" s="85"/>
      <c r="J12" s="85"/>
      <c r="K12" s="85"/>
      <c r="L12" s="85"/>
      <c r="M12" s="85"/>
    </row>
    <row r="14" spans="1:16" ht="15" customHeight="1" x14ac:dyDescent="0.25">
      <c r="B14" s="83" t="s">
        <v>98</v>
      </c>
      <c r="C14" s="83"/>
      <c r="D14" s="83"/>
      <c r="E14" s="83"/>
      <c r="F14" s="83"/>
      <c r="G14" s="83"/>
      <c r="H14" s="83"/>
      <c r="I14" s="83"/>
      <c r="J14" s="83"/>
      <c r="K14" s="83"/>
      <c r="L14" s="83"/>
      <c r="M14" s="9"/>
      <c r="N14" s="9"/>
      <c r="P14" s="10"/>
    </row>
    <row r="15" spans="1:16" x14ac:dyDescent="0.25">
      <c r="B15" s="83"/>
      <c r="C15" s="83"/>
      <c r="D15" s="83"/>
      <c r="E15" s="83"/>
      <c r="F15" s="83"/>
      <c r="G15" s="83"/>
      <c r="H15" s="83"/>
      <c r="I15" s="83"/>
      <c r="J15" s="83"/>
      <c r="K15" s="83"/>
      <c r="L15" s="83"/>
      <c r="M15" s="9"/>
      <c r="N15" s="9"/>
      <c r="P15" s="10"/>
    </row>
    <row r="16" spans="1:16" x14ac:dyDescent="0.25">
      <c r="B16" s="83"/>
      <c r="C16" s="83"/>
      <c r="D16" s="83"/>
      <c r="E16" s="83"/>
      <c r="F16" s="83"/>
      <c r="G16" s="83"/>
      <c r="H16" s="83"/>
      <c r="I16" s="83"/>
      <c r="J16" s="83"/>
      <c r="K16" s="83"/>
      <c r="L16" s="83"/>
    </row>
    <row r="17" spans="1:16" x14ac:dyDescent="0.25">
      <c r="B17" s="83"/>
      <c r="C17" s="83"/>
      <c r="D17" s="83"/>
      <c r="E17" s="83"/>
      <c r="F17" s="83"/>
      <c r="G17" s="83"/>
      <c r="H17" s="83"/>
      <c r="I17" s="83"/>
      <c r="J17" s="83"/>
      <c r="K17" s="83"/>
      <c r="L17" s="83"/>
    </row>
    <row r="18" spans="1:16" x14ac:dyDescent="0.25">
      <c r="B18" s="83"/>
      <c r="C18" s="83"/>
      <c r="D18" s="83"/>
      <c r="E18" s="83"/>
      <c r="F18" s="83"/>
      <c r="G18" s="83"/>
      <c r="H18" s="83"/>
      <c r="I18" s="83"/>
      <c r="J18" s="83"/>
      <c r="K18" s="83"/>
      <c r="L18" s="83"/>
      <c r="M18" s="9"/>
      <c r="N18" s="9"/>
      <c r="P18" s="10"/>
    </row>
    <row r="19" spans="1:16" x14ac:dyDescent="0.25">
      <c r="B19" s="83"/>
      <c r="C19" s="83"/>
      <c r="D19" s="83"/>
      <c r="E19" s="83"/>
      <c r="F19" s="83"/>
      <c r="G19" s="83"/>
      <c r="H19" s="83"/>
      <c r="I19" s="83"/>
      <c r="J19" s="83"/>
      <c r="K19" s="83"/>
      <c r="L19" s="83"/>
    </row>
    <row r="20" spans="1:16" x14ac:dyDescent="0.25">
      <c r="B20" s="83"/>
      <c r="C20" s="83"/>
      <c r="D20" s="83"/>
      <c r="E20" s="83"/>
      <c r="F20" s="83"/>
      <c r="G20" s="83"/>
      <c r="H20" s="83"/>
      <c r="I20" s="83"/>
      <c r="J20" s="83"/>
      <c r="K20" s="83"/>
      <c r="L20" s="83"/>
    </row>
    <row r="21" spans="1:16" x14ac:dyDescent="0.25">
      <c r="B21" s="83"/>
      <c r="C21" s="83"/>
      <c r="D21" s="83"/>
      <c r="E21" s="83"/>
      <c r="F21" s="83"/>
      <c r="G21" s="83"/>
      <c r="H21" s="83"/>
      <c r="I21" s="83"/>
      <c r="J21" s="83"/>
      <c r="K21" s="83"/>
      <c r="L21" s="83"/>
      <c r="M21" s="9"/>
      <c r="N21" s="9"/>
      <c r="P21" s="10"/>
    </row>
    <row r="22" spans="1:16" x14ac:dyDescent="0.25">
      <c r="B22" s="83"/>
      <c r="C22" s="83"/>
      <c r="D22" s="83"/>
      <c r="E22" s="83"/>
      <c r="F22" s="83"/>
      <c r="G22" s="83"/>
      <c r="H22" s="83"/>
      <c r="I22" s="83"/>
      <c r="J22" s="83"/>
      <c r="K22" s="83"/>
      <c r="L22" s="83"/>
      <c r="M22" s="9"/>
      <c r="N22" s="9"/>
      <c r="P22" s="10"/>
    </row>
    <row r="23" spans="1:16" x14ac:dyDescent="0.25">
      <c r="B23" s="83"/>
      <c r="C23" s="83"/>
      <c r="D23" s="83"/>
      <c r="E23" s="83"/>
      <c r="F23" s="83"/>
      <c r="G23" s="83"/>
      <c r="H23" s="83"/>
      <c r="I23" s="83"/>
      <c r="J23" s="83"/>
      <c r="K23" s="83"/>
      <c r="L23" s="83"/>
      <c r="M23" s="9"/>
      <c r="N23" s="9"/>
      <c r="P23" s="10"/>
    </row>
    <row r="24" spans="1:16" x14ac:dyDescent="0.25">
      <c r="B24" s="77"/>
      <c r="C24" s="77"/>
      <c r="D24" s="77"/>
      <c r="E24" s="77"/>
      <c r="F24" s="77"/>
      <c r="G24" s="77"/>
      <c r="H24" s="77"/>
      <c r="I24" s="77"/>
      <c r="J24" s="77"/>
      <c r="K24" s="77"/>
      <c r="L24" s="77"/>
      <c r="M24" s="9"/>
      <c r="N24" s="9"/>
      <c r="P24" s="10"/>
    </row>
    <row r="25" spans="1:16" ht="18.75" x14ac:dyDescent="0.3">
      <c r="A25" s="85" t="s">
        <v>99</v>
      </c>
      <c r="B25" s="85"/>
      <c r="C25" s="85"/>
      <c r="D25" s="85"/>
      <c r="E25" s="85"/>
      <c r="F25" s="85"/>
      <c r="G25" s="85"/>
      <c r="H25" s="85"/>
      <c r="I25" s="85"/>
      <c r="J25" s="85"/>
      <c r="K25" s="85"/>
      <c r="L25" s="85"/>
      <c r="M25" s="85"/>
      <c r="N25" s="9"/>
      <c r="P25" s="10"/>
    </row>
    <row r="26" spans="1:16" x14ac:dyDescent="0.25">
      <c r="G26" s="9"/>
      <c r="I26" s="10"/>
      <c r="J26" s="9"/>
      <c r="L26" s="9"/>
      <c r="M26" s="9"/>
      <c r="N26" s="9"/>
      <c r="P26" s="10"/>
    </row>
    <row r="27" spans="1:16" x14ac:dyDescent="0.25">
      <c r="B27" s="83" t="s">
        <v>100</v>
      </c>
      <c r="C27" s="83"/>
      <c r="D27" s="83"/>
      <c r="E27" s="83"/>
      <c r="F27" s="83"/>
      <c r="G27" s="83"/>
      <c r="H27" s="83"/>
      <c r="I27" s="83"/>
      <c r="J27" s="83"/>
      <c r="K27" s="83"/>
      <c r="L27" s="83"/>
      <c r="M27" s="9"/>
      <c r="N27" s="9"/>
      <c r="P27" s="10"/>
    </row>
    <row r="28" spans="1:16" x14ac:dyDescent="0.25">
      <c r="B28" s="83"/>
      <c r="C28" s="83"/>
      <c r="D28" s="83"/>
      <c r="E28" s="83"/>
      <c r="F28" s="83"/>
      <c r="G28" s="83"/>
      <c r="H28" s="83"/>
      <c r="I28" s="83"/>
      <c r="J28" s="83"/>
      <c r="K28" s="83"/>
      <c r="L28" s="83"/>
    </row>
    <row r="29" spans="1:16" x14ac:dyDescent="0.25">
      <c r="B29" s="83"/>
      <c r="C29" s="83"/>
      <c r="D29" s="83"/>
      <c r="E29" s="83"/>
      <c r="F29" s="83"/>
      <c r="G29" s="83"/>
      <c r="H29" s="83"/>
      <c r="I29" s="83"/>
      <c r="J29" s="83"/>
      <c r="K29" s="83"/>
      <c r="L29" s="83"/>
    </row>
    <row r="30" spans="1:16" x14ac:dyDescent="0.25">
      <c r="B30" s="83"/>
      <c r="C30" s="83"/>
      <c r="D30" s="83"/>
      <c r="E30" s="83"/>
      <c r="F30" s="83"/>
      <c r="G30" s="83"/>
      <c r="H30" s="83"/>
      <c r="I30" s="83"/>
      <c r="J30" s="83"/>
      <c r="K30" s="83"/>
      <c r="L30" s="83"/>
    </row>
    <row r="31" spans="1:16" x14ac:dyDescent="0.25">
      <c r="B31" s="83"/>
      <c r="C31" s="83"/>
      <c r="D31" s="83"/>
      <c r="E31" s="83"/>
      <c r="F31" s="83"/>
      <c r="G31" s="83"/>
      <c r="H31" s="83"/>
      <c r="I31" s="83"/>
      <c r="J31" s="83"/>
      <c r="K31" s="83"/>
      <c r="L31" s="83"/>
    </row>
    <row r="32" spans="1:16" x14ac:dyDescent="0.25">
      <c r="B32" s="83"/>
      <c r="C32" s="83"/>
      <c r="D32" s="83"/>
      <c r="E32" s="83"/>
      <c r="F32" s="83"/>
      <c r="G32" s="83"/>
      <c r="H32" s="83"/>
      <c r="I32" s="83"/>
      <c r="J32" s="83"/>
      <c r="K32" s="83"/>
      <c r="L32" s="83"/>
      <c r="M32" s="9"/>
      <c r="N32" s="9"/>
      <c r="P32" s="10"/>
    </row>
    <row r="33" spans="2:16" x14ac:dyDescent="0.25">
      <c r="B33" s="83"/>
      <c r="C33" s="83"/>
      <c r="D33" s="83"/>
      <c r="E33" s="83"/>
      <c r="F33" s="83"/>
      <c r="G33" s="83"/>
      <c r="H33" s="83"/>
      <c r="I33" s="83"/>
      <c r="J33" s="83"/>
      <c r="K33" s="83"/>
      <c r="L33" s="83"/>
      <c r="M33" s="9"/>
      <c r="N33" s="9"/>
      <c r="P33" s="10"/>
    </row>
    <row r="34" spans="2:16" x14ac:dyDescent="0.25">
      <c r="B34" s="83"/>
      <c r="C34" s="83"/>
      <c r="D34" s="83"/>
      <c r="E34" s="83"/>
      <c r="F34" s="83"/>
      <c r="G34" s="83"/>
      <c r="H34" s="83"/>
      <c r="I34" s="83"/>
      <c r="J34" s="83"/>
      <c r="K34" s="83"/>
      <c r="L34" s="83"/>
      <c r="M34" s="9"/>
      <c r="N34" s="9"/>
      <c r="P34" s="10"/>
    </row>
    <row r="35" spans="2:16" x14ac:dyDescent="0.25">
      <c r="B35" s="83"/>
      <c r="C35" s="83"/>
      <c r="D35" s="83"/>
      <c r="E35" s="83"/>
      <c r="F35" s="83"/>
      <c r="G35" s="83"/>
      <c r="H35" s="83"/>
      <c r="I35" s="83"/>
      <c r="J35" s="83"/>
      <c r="K35" s="83"/>
      <c r="L35" s="83"/>
      <c r="M35" s="9"/>
      <c r="N35" s="9"/>
      <c r="P35" s="10"/>
    </row>
    <row r="36" spans="2:16" x14ac:dyDescent="0.25">
      <c r="B36" s="83"/>
      <c r="C36" s="83"/>
      <c r="D36" s="83"/>
      <c r="E36" s="83"/>
      <c r="F36" s="83"/>
      <c r="G36" s="83"/>
      <c r="H36" s="83"/>
      <c r="I36" s="83"/>
      <c r="J36" s="83"/>
      <c r="K36" s="83"/>
      <c r="L36" s="83"/>
    </row>
    <row r="37" spans="2:16" x14ac:dyDescent="0.25">
      <c r="B37" s="78"/>
      <c r="C37" s="78"/>
      <c r="D37" s="78"/>
      <c r="E37" s="78"/>
      <c r="F37" s="78"/>
      <c r="G37" s="78"/>
      <c r="H37" s="78"/>
      <c r="I37" s="78"/>
      <c r="J37" s="78"/>
      <c r="K37" s="78"/>
      <c r="L37" s="78"/>
    </row>
    <row r="38" spans="2:16" x14ac:dyDescent="0.25">
      <c r="B38" s="78"/>
      <c r="C38" s="78"/>
      <c r="D38" s="78"/>
      <c r="E38" s="78"/>
      <c r="F38" s="78"/>
      <c r="G38" s="78"/>
      <c r="H38" s="78"/>
      <c r="I38" s="78"/>
      <c r="J38" s="78"/>
      <c r="K38" s="78"/>
      <c r="L38" s="78"/>
    </row>
    <row r="39" spans="2:16" x14ac:dyDescent="0.25">
      <c r="B39" s="78"/>
      <c r="C39" s="78"/>
      <c r="D39" s="78"/>
      <c r="E39" s="78"/>
      <c r="F39" s="78"/>
      <c r="G39" s="78"/>
      <c r="H39" s="78"/>
      <c r="I39" s="78"/>
      <c r="J39" s="78"/>
      <c r="K39" s="78"/>
      <c r="L39" s="78"/>
    </row>
    <row r="40" spans="2:16" x14ac:dyDescent="0.25">
      <c r="G40" s="9"/>
      <c r="I40" s="10"/>
      <c r="J40" s="9"/>
      <c r="L40" s="9"/>
      <c r="M40" s="9"/>
      <c r="N40" s="9"/>
      <c r="P40" s="10"/>
    </row>
    <row r="41" spans="2:16" x14ac:dyDescent="0.25">
      <c r="G41" s="9"/>
      <c r="I41" s="10"/>
      <c r="J41" s="9"/>
    </row>
    <row r="42" spans="2:16" x14ac:dyDescent="0.25">
      <c r="G42" s="9"/>
      <c r="I42" s="10"/>
      <c r="J42" s="9"/>
    </row>
    <row r="43" spans="2:16" x14ac:dyDescent="0.25">
      <c r="G43" s="9"/>
      <c r="I43" s="10"/>
      <c r="J43" s="9"/>
    </row>
    <row r="44" spans="2:16" x14ac:dyDescent="0.25">
      <c r="G44" s="9"/>
      <c r="I44" s="10"/>
      <c r="J44" s="9"/>
      <c r="L44" s="9"/>
      <c r="M44" s="9"/>
      <c r="N44" s="9"/>
      <c r="P44" s="10"/>
    </row>
    <row r="45" spans="2:16" x14ac:dyDescent="0.25">
      <c r="G45" s="9"/>
      <c r="I45" s="10"/>
      <c r="J45" s="9"/>
    </row>
    <row r="46" spans="2:16" x14ac:dyDescent="0.25">
      <c r="G46" s="9"/>
      <c r="I46" s="10"/>
      <c r="J46" s="9"/>
    </row>
    <row r="47" spans="2:16" x14ac:dyDescent="0.25">
      <c r="G47" s="9"/>
      <c r="I47" s="10"/>
      <c r="J47" s="9"/>
    </row>
    <row r="48" spans="2:16" x14ac:dyDescent="0.25">
      <c r="G48" s="9"/>
      <c r="I48" s="10"/>
      <c r="J48" s="9"/>
    </row>
    <row r="49" spans="7:16" x14ac:dyDescent="0.25">
      <c r="G49" s="9"/>
      <c r="I49" s="10"/>
      <c r="J49" s="9"/>
    </row>
    <row r="50" spans="7:16" x14ac:dyDescent="0.25">
      <c r="G50" s="9"/>
      <c r="I50" s="10"/>
      <c r="J50" s="9"/>
    </row>
    <row r="51" spans="7:16" x14ac:dyDescent="0.25">
      <c r="G51" s="9"/>
      <c r="I51" s="10"/>
      <c r="J51" s="9"/>
      <c r="L51" s="9"/>
      <c r="M51" s="9"/>
      <c r="N51" s="9"/>
      <c r="P51" s="10"/>
    </row>
    <row r="52" spans="7:16" x14ac:dyDescent="0.25">
      <c r="G52" s="9"/>
      <c r="I52" s="10"/>
      <c r="J52" s="9"/>
    </row>
    <row r="53" spans="7:16" x14ac:dyDescent="0.25">
      <c r="G53" s="9"/>
      <c r="I53" s="10"/>
      <c r="J53" s="9"/>
      <c r="L53" s="9"/>
      <c r="M53" s="9"/>
      <c r="N53" s="9"/>
      <c r="P53" s="10"/>
    </row>
    <row r="54" spans="7:16" x14ac:dyDescent="0.25">
      <c r="G54" s="9"/>
      <c r="I54" s="10"/>
      <c r="J54" s="9"/>
    </row>
    <row r="55" spans="7:16" x14ac:dyDescent="0.25">
      <c r="G55" s="9"/>
      <c r="I55" s="10"/>
      <c r="J55" s="9"/>
    </row>
    <row r="56" spans="7:16" x14ac:dyDescent="0.25">
      <c r="G56" s="9"/>
      <c r="I56" s="10"/>
      <c r="J56" s="9"/>
      <c r="L56" s="9"/>
      <c r="M56" s="9"/>
      <c r="N56" s="9"/>
      <c r="P56" s="10"/>
    </row>
    <row r="57" spans="7:16" x14ac:dyDescent="0.25">
      <c r="G57" s="9"/>
      <c r="I57" s="10"/>
      <c r="J57" s="9"/>
    </row>
    <row r="58" spans="7:16" x14ac:dyDescent="0.25">
      <c r="G58" s="9"/>
      <c r="I58" s="10"/>
      <c r="J58" s="9"/>
    </row>
    <row r="59" spans="7:16" x14ac:dyDescent="0.25">
      <c r="G59" s="9"/>
      <c r="I59" s="10"/>
      <c r="J59" s="9"/>
      <c r="L59" s="9"/>
      <c r="M59" s="9"/>
      <c r="N59" s="9"/>
      <c r="P59" s="10"/>
    </row>
    <row r="60" spans="7:16" x14ac:dyDescent="0.25">
      <c r="G60" s="9"/>
      <c r="I60" s="10"/>
      <c r="J60" s="9"/>
    </row>
    <row r="61" spans="7:16" x14ac:dyDescent="0.25">
      <c r="G61" s="9"/>
      <c r="I61" s="10"/>
      <c r="J61" s="9"/>
    </row>
    <row r="62" spans="7:16" x14ac:dyDescent="0.25">
      <c r="G62" s="9"/>
      <c r="I62" s="10"/>
      <c r="J62" s="9"/>
      <c r="L62" s="9"/>
      <c r="M62" s="9"/>
      <c r="N62" s="9"/>
      <c r="P62" s="10"/>
    </row>
    <row r="63" spans="7:16" x14ac:dyDescent="0.25">
      <c r="G63" s="9"/>
      <c r="I63" s="10"/>
      <c r="J63" s="9"/>
    </row>
    <row r="64" spans="7:16" x14ac:dyDescent="0.25">
      <c r="G64" s="9"/>
      <c r="I64" s="10"/>
      <c r="J64" s="9"/>
    </row>
    <row r="65" spans="7:10" x14ac:dyDescent="0.25">
      <c r="G65" s="9"/>
      <c r="I65" s="10"/>
      <c r="J65" s="9"/>
    </row>
    <row r="66" spans="7:10" x14ac:dyDescent="0.25">
      <c r="G66" s="9"/>
      <c r="I66" s="10"/>
      <c r="J66" s="9"/>
    </row>
    <row r="67" spans="7:10" x14ac:dyDescent="0.25">
      <c r="G67" s="9"/>
      <c r="I67" s="10"/>
      <c r="J67" s="9"/>
    </row>
  </sheetData>
  <sortState xmlns:xlrd2="http://schemas.microsoft.com/office/spreadsheetml/2017/richdata2" ref="D4:P67">
    <sortCondition descending="1" ref="J4:J67"/>
  </sortState>
  <mergeCells count="5">
    <mergeCell ref="B27:L36"/>
    <mergeCell ref="A5:M6"/>
    <mergeCell ref="A12:M12"/>
    <mergeCell ref="B14:L23"/>
    <mergeCell ref="A25:M25"/>
  </mergeCells>
  <hyperlinks>
    <hyperlink ref="D8" r:id="rId1" xr:uid="{0D832294-0F66-4148-8879-803565BB53B6}"/>
    <hyperlink ref="D9" r:id="rId2" xr:uid="{62F21503-882F-47F8-9C35-085C8616F2AE}"/>
    <hyperlink ref="I8" r:id="rId3" xr:uid="{3803B82A-3D4D-4533-86FC-B7C656A90A03}"/>
    <hyperlink ref="I9" r:id="rId4" xr:uid="{E3616059-CA0E-422D-A64E-66B6470D7A94}"/>
  </hyperlinks>
  <pageMargins left="0.7" right="0.7" top="0.75" bottom="0.75" header="0.3" footer="0.3"/>
  <pageSetup scale="76"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Y72"/>
  <sheetViews>
    <sheetView zoomScale="90" zoomScaleNormal="90" workbookViewId="0">
      <selection activeCell="H12" sqref="H12"/>
    </sheetView>
  </sheetViews>
  <sheetFormatPr defaultRowHeight="15" x14ac:dyDescent="0.25"/>
  <cols>
    <col min="3" max="3" width="22.28515625" customWidth="1"/>
    <col min="4" max="4" width="23" bestFit="1" customWidth="1"/>
    <col min="5" max="5" width="10.42578125" style="18" bestFit="1" customWidth="1"/>
    <col min="6" max="6" width="18.85546875" style="72" customWidth="1"/>
    <col min="7" max="7" width="9.5703125" style="67" customWidth="1"/>
    <col min="8" max="8" width="10.28515625" style="1" customWidth="1"/>
    <col min="9" max="9" width="9.28515625" customWidth="1"/>
    <col min="10" max="10" width="1" customWidth="1"/>
    <col min="11" max="11" width="13.85546875" hidden="1" customWidth="1"/>
    <col min="12" max="12" width="11" customWidth="1"/>
    <col min="13" max="13" width="7.140625" bestFit="1" customWidth="1"/>
    <col min="17" max="17" width="1.140625" customWidth="1"/>
    <col min="19" max="19" width="11" customWidth="1"/>
    <col min="20" max="20" width="9.140625" style="7"/>
    <col min="22" max="22" width="9.42578125" customWidth="1"/>
  </cols>
  <sheetData>
    <row r="2" spans="2:25" x14ac:dyDescent="0.25">
      <c r="B2" t="s">
        <v>0</v>
      </c>
      <c r="C2" s="4" t="s">
        <v>1</v>
      </c>
      <c r="D2" t="s">
        <v>2</v>
      </c>
      <c r="E2" s="17" t="s">
        <v>3</v>
      </c>
      <c r="L2" s="2"/>
      <c r="M2" s="3"/>
    </row>
    <row r="3" spans="2:25" x14ac:dyDescent="0.25">
      <c r="B3" s="79"/>
      <c r="C3" s="80"/>
      <c r="D3" s="79"/>
      <c r="E3" s="81"/>
      <c r="F3" s="82"/>
      <c r="L3" s="2"/>
      <c r="M3" s="3"/>
    </row>
    <row r="4" spans="2:25" x14ac:dyDescent="0.25">
      <c r="C4" s="5"/>
      <c r="L4" s="2"/>
      <c r="M4" s="3"/>
    </row>
    <row r="5" spans="2:25" x14ac:dyDescent="0.25">
      <c r="B5" s="20"/>
      <c r="C5" s="86" t="s">
        <v>96</v>
      </c>
      <c r="D5" s="87"/>
      <c r="E5" s="87"/>
      <c r="F5" s="87"/>
      <c r="G5" s="87"/>
      <c r="H5" s="87"/>
      <c r="I5" s="88"/>
      <c r="J5" s="21"/>
      <c r="K5" s="21"/>
      <c r="L5" s="86" t="s">
        <v>97</v>
      </c>
      <c r="M5" s="87"/>
      <c r="N5" s="87"/>
      <c r="O5" s="87"/>
      <c r="P5" s="88"/>
      <c r="Q5" s="21"/>
      <c r="R5" s="20"/>
      <c r="S5" s="21"/>
      <c r="T5" s="21"/>
      <c r="U5" s="21"/>
      <c r="V5" s="21"/>
      <c r="W5" s="22"/>
    </row>
    <row r="6" spans="2:25" x14ac:dyDescent="0.25">
      <c r="B6" s="66"/>
      <c r="C6" s="53" t="s">
        <v>4</v>
      </c>
      <c r="D6" s="24" t="s">
        <v>5</v>
      </c>
      <c r="E6" s="25" t="s">
        <v>6</v>
      </c>
      <c r="F6" s="73" t="s">
        <v>7</v>
      </c>
      <c r="G6" s="68" t="s">
        <v>8</v>
      </c>
      <c r="H6" s="26" t="s">
        <v>9</v>
      </c>
      <c r="I6" s="54" t="s">
        <v>10</v>
      </c>
      <c r="J6" s="27"/>
      <c r="K6" s="28" t="s">
        <v>4</v>
      </c>
      <c r="L6" s="53" t="s">
        <v>11</v>
      </c>
      <c r="M6" s="24" t="s">
        <v>12</v>
      </c>
      <c r="N6" s="24" t="s">
        <v>13</v>
      </c>
      <c r="O6" s="24" t="s">
        <v>14</v>
      </c>
      <c r="P6" s="54" t="s">
        <v>15</v>
      </c>
      <c r="Q6" s="65"/>
      <c r="R6" s="89" t="s">
        <v>16</v>
      </c>
      <c r="S6" s="90"/>
      <c r="T6" s="90"/>
      <c r="U6" s="90"/>
      <c r="V6" s="90"/>
      <c r="W6" s="91"/>
      <c r="X6" s="19"/>
    </row>
    <row r="7" spans="2:25" ht="41.25" customHeight="1" x14ac:dyDescent="0.25">
      <c r="B7" s="30" t="s">
        <v>17</v>
      </c>
      <c r="C7" s="55" t="str" cm="1">
        <f t="array" ref="C7">_xldudf_OPTIONSAMURAI_HEADER( C6)</f>
        <v>Name</v>
      </c>
      <c r="D7" s="31" t="str" cm="1">
        <f t="array" ref="D7">_xldudf_OPTIONSAMURAI_HEADER( D6)</f>
        <v>Sector</v>
      </c>
      <c r="E7" s="32" t="str" cm="1">
        <f t="array" ref="E7">_xldudf_OPTIONSAMURAI_HEADER( E6)</f>
        <v>Price</v>
      </c>
      <c r="F7" s="74" t="str" cm="1">
        <f t="array" ref="F7">_xldudf_OPTIONSAMURAI_HEADER( F6)</f>
        <v>Market Cap (M$)</v>
      </c>
      <c r="G7" s="69" t="str" cm="1">
        <f t="array" ref="G7">_xldudf_OPTIONSAMURAI_HEADER( G6)</f>
        <v>IV Rank</v>
      </c>
      <c r="H7" s="33" t="str" cm="1">
        <f t="array" ref="H7">_xldudf_OPTIONSAMURAI_HEADER( H6)</f>
        <v>Dividend Yield</v>
      </c>
      <c r="I7" s="56" t="str" cm="1">
        <f t="array" ref="I7">_xldudf_OPTIONSAMURAI_HEADER( I6)</f>
        <v>Target Price</v>
      </c>
      <c r="J7" s="34"/>
      <c r="K7" s="31" t="str" cm="1">
        <f t="array" ref="K7">_xldudf_OPTIONSAMURAI_HEADER( K6)</f>
        <v>Name</v>
      </c>
      <c r="L7" s="55" t="str" cm="1">
        <f t="array" ref="L7">_xldudf_OPTIONSAMURAI_HEADER( L6)</f>
        <v>Expiration Date</v>
      </c>
      <c r="M7" s="31" t="str" cm="1">
        <f t="array" ref="M7">_xldudf_OPTIONSAMURAI_HEADER( M6)</f>
        <v>Strike</v>
      </c>
      <c r="N7" s="31" t="str" cm="1">
        <f t="array" ref="N7">_xldudf_OPTIONSAMURAI_HEADER( N6)</f>
        <v>Mid</v>
      </c>
      <c r="O7" s="31" t="str" cm="1">
        <f t="array" ref="O7">_xldudf_OPTIONSAMURAI_HEADER( O6)</f>
        <v>Delta</v>
      </c>
      <c r="P7" s="56" t="str" cm="1">
        <f t="array" ref="P7">_xldudf_OPTIONSAMURAI_HEADER( P6)</f>
        <v>Theta</v>
      </c>
      <c r="Q7" s="34"/>
      <c r="R7" s="62" t="s">
        <v>18</v>
      </c>
      <c r="S7" s="34" t="s">
        <v>19</v>
      </c>
      <c r="T7" s="34" t="s">
        <v>95</v>
      </c>
      <c r="U7" s="34" t="s">
        <v>20</v>
      </c>
      <c r="V7" s="34" t="s">
        <v>21</v>
      </c>
      <c r="W7" s="35" t="s">
        <v>22</v>
      </c>
      <c r="X7" s="6"/>
      <c r="Y7" s="6"/>
    </row>
    <row r="8" spans="2:25" x14ac:dyDescent="0.25">
      <c r="B8" s="36" t="s">
        <v>56</v>
      </c>
      <c r="C8" s="23" t="str" cm="1">
        <f t="array" ref="C8">_xldudf_OPTIONSAMURAI_STOCK($B8, C$6)</f>
        <v>Amcor plc</v>
      </c>
      <c r="D8" s="29" t="str" cm="1">
        <f t="array" ref="D8">_xldudf_OPTIONSAMURAI_STOCK($B8, D$6)</f>
        <v>Consumer Cyclical</v>
      </c>
      <c r="E8" s="37" cm="1">
        <f t="array" ref="E8">_xldudf_OPTIONSAMURAI_STOCK($B8, E$6)</f>
        <v>10.9</v>
      </c>
      <c r="F8" s="75" cm="1">
        <f t="array" ref="F8">_xldudf_OPTIONSAMURAI_STOCK($B8, F$6)</f>
        <v>16587290000</v>
      </c>
      <c r="G8" s="70" cm="1">
        <f t="array" ref="G8">_xldudf_OPTIONSAMURAI_STOCK($B8, G$6)</f>
        <v>0.86904764000000001</v>
      </c>
      <c r="H8" s="38" cm="1">
        <f t="array" ref="H8">_xldudf_OPTIONSAMURAI_STOCK($B8, H$6)</f>
        <v>4.3999999999999997E-2</v>
      </c>
      <c r="I8" s="57" cm="1">
        <f t="array" ref="I8">_xldudf_OPTIONSAMURAI_STOCK($B8, I$6)</f>
        <v>0.15229358000000001</v>
      </c>
      <c r="J8" s="29"/>
      <c r="K8" s="29" t="e">
        <f>ROUNDUP(D8,0)</f>
        <v>#VALUE!</v>
      </c>
      <c r="L8" s="23" t="str" cm="1">
        <f t="array" ref="L8">_xldudf_OPTIONSAMURAI_OPTION($B8, "CALL", $E$2, $C$2,L$6)</f>
        <v>2022-04-14</v>
      </c>
      <c r="M8" s="29" cm="1">
        <f t="array" ref="M8">_xldudf_OPTIONSAMURAI_OPTION($B8, "CALL", $E$2, $C$2,M$6)</f>
        <v>18</v>
      </c>
      <c r="N8" s="29" cm="1">
        <f t="array" ref="N8">_xldudf_OPTIONSAMURAI_OPTION($B8, "CALL", $E$2, $C$2,N$6)</f>
        <v>1.05</v>
      </c>
      <c r="O8" s="29" cm="1">
        <f t="array" ref="O8">_xldudf_OPTIONSAMURAI_OPTION($B8, "CALL", $E$2, $C$2,O$6)</f>
        <v>0.3173994</v>
      </c>
      <c r="P8" s="60" cm="1">
        <f t="array" ref="P8">_xldudf_OPTIONSAMURAI_OPTION($B8, "CALL", $E$2, $C$2,P$6)</f>
        <v>-3.6659700000000003E-2</v>
      </c>
      <c r="Q8" s="29"/>
      <c r="R8" s="63">
        <f t="shared" ref="R8:R39" si="0">N8/(E8-N8)</f>
        <v>0.10659898477157362</v>
      </c>
      <c r="S8" s="38">
        <f t="shared" ref="S8:S39" ca="1" si="1">R8*365/V8</f>
        <v>1.2158946700507616</v>
      </c>
      <c r="T8" s="40">
        <f t="shared" ref="T8:T39" ca="1" si="2">S8+H8</f>
        <v>1.2598946700507616</v>
      </c>
      <c r="U8" s="41">
        <f t="shared" ref="U8:U39" si="3">(N8+W8)/(E8-N8)</f>
        <v>0.82741116751269039</v>
      </c>
      <c r="V8" s="42">
        <f t="shared" ref="V8:V39" ca="1" si="4">L8-TODAY()</f>
        <v>32</v>
      </c>
      <c r="W8" s="43">
        <f t="shared" ref="W8:W39" si="5">M8-E8</f>
        <v>7.1</v>
      </c>
    </row>
    <row r="9" spans="2:25" x14ac:dyDescent="0.25">
      <c r="B9" s="36" t="s">
        <v>70</v>
      </c>
      <c r="C9" s="23" t="str" cm="1">
        <f t="array" ref="C9">_xldudf_OPTIONSAMURAI_STOCK($B9, C$6)</f>
        <v>Aflac Incorporated</v>
      </c>
      <c r="D9" s="29" t="str" cm="1">
        <f t="array" ref="D9">_xldudf_OPTIONSAMURAI_STOCK($B9, D$6)</f>
        <v>Financial</v>
      </c>
      <c r="E9" s="37" cm="1">
        <f t="array" ref="E9">_xldudf_OPTIONSAMURAI_STOCK($B9, E$6)</f>
        <v>59.96</v>
      </c>
      <c r="F9" s="75" cm="1">
        <f t="array" ref="F9">_xldudf_OPTIONSAMURAI_STOCK($B9, F$6)</f>
        <v>39652750000</v>
      </c>
      <c r="G9" s="70" cm="1">
        <f t="array" ref="G9">_xldudf_OPTIONSAMURAI_STOCK($B9, G$6)</f>
        <v>0.98412699999999997</v>
      </c>
      <c r="H9" s="39" cm="1">
        <f t="array" ref="H9">_xldudf_OPTIONSAMURAI_STOCK($B9, H$6)</f>
        <v>2.6700000000000002E-2</v>
      </c>
      <c r="I9" s="57" cm="1">
        <f t="array" ref="I9">_xldudf_OPTIONSAMURAI_STOCK($B9, I$6)</f>
        <v>4.9366242999999997E-2</v>
      </c>
      <c r="J9" s="29"/>
      <c r="K9" s="29" t="str" cm="1">
        <f t="array" ref="K9">_xldudf_OPTIONSAMURAI_OPTION($B9, "CALL", $E$2, $C$2,K$6)</f>
        <v>Aflac Incorporated</v>
      </c>
      <c r="L9" s="23" t="str" cm="1">
        <f t="array" ref="L9">_xldudf_OPTIONSAMURAI_OPTION($B9, "CALL", $E$2, $C$2,L$6)</f>
        <v>2022-04-14</v>
      </c>
      <c r="M9" s="29" cm="1">
        <f t="array" ref="M9">_xldudf_OPTIONSAMURAI_OPTION($B9, "CALL", $E$2, $C$2,M$6)</f>
        <v>90</v>
      </c>
      <c r="N9" s="29" cm="1">
        <f t="array" ref="N9">_xldudf_OPTIONSAMURAI_OPTION($B9, "CALL", $E$2, $C$2,N$6)</f>
        <v>4.8</v>
      </c>
      <c r="O9" s="29" cm="1">
        <f t="array" ref="O9">_xldudf_OPTIONSAMURAI_OPTION($B9, "CALL", $E$2, $C$2,O$6)</f>
        <v>0.30617386000000002</v>
      </c>
      <c r="P9" s="60" cm="1">
        <f t="array" ref="P9">_xldudf_OPTIONSAMURAI_OPTION($B9, "CALL", $E$2, $C$2,P$6)</f>
        <v>-0.16522472999999999</v>
      </c>
      <c r="Q9" s="29"/>
      <c r="R9" s="63">
        <f t="shared" si="0"/>
        <v>8.7019579405366199E-2</v>
      </c>
      <c r="S9" s="38">
        <f t="shared" ca="1" si="1"/>
        <v>0.99256707759245821</v>
      </c>
      <c r="T9" s="40">
        <f t="shared" ca="1" si="2"/>
        <v>1.0192670775924582</v>
      </c>
      <c r="U9" s="41">
        <f t="shared" si="3"/>
        <v>0.63161711385061625</v>
      </c>
      <c r="V9" s="42">
        <f t="shared" ca="1" si="4"/>
        <v>32</v>
      </c>
      <c r="W9" s="43">
        <f t="shared" si="5"/>
        <v>30.04</v>
      </c>
    </row>
    <row r="10" spans="2:25" x14ac:dyDescent="0.25">
      <c r="B10" s="36" t="s">
        <v>30</v>
      </c>
      <c r="C10" s="23" t="str" cm="1">
        <f t="array" ref="C10">_xldudf_OPTIONSAMURAI_STOCK($B10, C$6)</f>
        <v>Franklin Resources, Inc.</v>
      </c>
      <c r="D10" s="29" t="str" cm="1">
        <f t="array" ref="D10">_xldudf_OPTIONSAMURAI_STOCK($B10, D$6)</f>
        <v>Financial</v>
      </c>
      <c r="E10" s="37" cm="1">
        <f t="array" ref="E10">_xldudf_OPTIONSAMURAI_STOCK($B10, E$6)</f>
        <v>27.26</v>
      </c>
      <c r="F10" s="75" cm="1">
        <f t="array" ref="F10">_xldudf_OPTIONSAMURAI_STOCK($B10, F$6)</f>
        <v>14178200000</v>
      </c>
      <c r="G10" s="70" cm="1">
        <f t="array" ref="G10">_xldudf_OPTIONSAMURAI_STOCK($B10, G$6)</f>
        <v>0.96825397000000002</v>
      </c>
      <c r="H10" s="39" cm="1">
        <f t="array" ref="H10">_xldudf_OPTIONSAMURAI_STOCK($B10, H$6)</f>
        <v>4.2599999999999999E-2</v>
      </c>
      <c r="I10" s="57" cm="1">
        <f t="array" ref="I10">_xldudf_OPTIONSAMURAI_STOCK($B10, I$6)</f>
        <v>0.33492296999999999</v>
      </c>
      <c r="J10" s="29"/>
      <c r="K10" s="29" t="str" cm="1">
        <f t="array" ref="K10">_xldudf_OPTIONSAMURAI_OPTION($B10, "CALL", $E$2, $C$2,K$6)</f>
        <v>Franklin Resources, Inc.</v>
      </c>
      <c r="L10" s="23" t="str" cm="1">
        <f t="array" ref="L10">_xldudf_OPTIONSAMURAI_OPTION($B10, "CALL", $E$2, $C$2,L$6)</f>
        <v>2022-04-14</v>
      </c>
      <c r="M10" s="29" cm="1">
        <f t="array" ref="M10">_xldudf_OPTIONSAMURAI_OPTION($B10, "CALL", $E$2, $C$2,M$6)</f>
        <v>37.5</v>
      </c>
      <c r="N10" s="29" cm="1">
        <f t="array" ref="N10">_xldudf_OPTIONSAMURAI_OPTION($B10, "CALL", $E$2, $C$2,N$6)</f>
        <v>2.1</v>
      </c>
      <c r="O10" s="29" cm="1">
        <f t="array" ref="O10">_xldudf_OPTIONSAMURAI_OPTION($B10, "CALL", $E$2, $C$2,O$6)</f>
        <v>0.32226598000000001</v>
      </c>
      <c r="P10" s="60" cm="1">
        <f t="array" ref="P10">_xldudf_OPTIONSAMURAI_OPTION($B10, "CALL", $E$2, $C$2,P$6)</f>
        <v>-6.7135780000000006E-2</v>
      </c>
      <c r="Q10" s="29"/>
      <c r="R10" s="63">
        <f t="shared" si="0"/>
        <v>8.3465818759936417E-2</v>
      </c>
      <c r="S10" s="38">
        <f t="shared" ca="1" si="1"/>
        <v>0.95203199523052473</v>
      </c>
      <c r="T10" s="40">
        <f t="shared" ca="1" si="2"/>
        <v>0.9946319952305247</v>
      </c>
      <c r="U10" s="41">
        <f t="shared" si="3"/>
        <v>0.49046104928457862</v>
      </c>
      <c r="V10" s="42">
        <f t="shared" ca="1" si="4"/>
        <v>32</v>
      </c>
      <c r="W10" s="43">
        <f t="shared" si="5"/>
        <v>10.239999999999998</v>
      </c>
    </row>
    <row r="11" spans="2:25" x14ac:dyDescent="0.25">
      <c r="B11" s="36" t="s">
        <v>71</v>
      </c>
      <c r="C11" s="23" t="str" cm="1">
        <f t="array" ref="C11">_xldudf_OPTIONSAMURAI_STOCK($B11, C$6)</f>
        <v>Brown-Forman Corporation</v>
      </c>
      <c r="D11" s="29" t="str" cm="1">
        <f t="array" ref="D11">_xldudf_OPTIONSAMURAI_STOCK($B11, D$6)</f>
        <v>Consumer Defensive</v>
      </c>
      <c r="E11" s="37" cm="1">
        <f t="array" ref="E11">_xldudf_OPTIONSAMURAI_STOCK($B11, E$6)</f>
        <v>62.55</v>
      </c>
      <c r="F11" s="75" cm="1">
        <f t="array" ref="F11">_xldudf_OPTIONSAMURAI_STOCK($B11, F$6)</f>
        <v>28910610000</v>
      </c>
      <c r="G11" s="70" cm="1">
        <f t="array" ref="G11">_xldudf_OPTIONSAMURAI_STOCK($B11, G$6)</f>
        <v>0.85714287</v>
      </c>
      <c r="H11" s="38" cm="1">
        <f t="array" ref="H11">_xldudf_OPTIONSAMURAI_STOCK($B11, H$6)</f>
        <v>1.2E-2</v>
      </c>
      <c r="I11" s="57" cm="1">
        <f t="array" ref="I11">_xldudf_OPTIONSAMURAI_STOCK($B11, I$6)</f>
        <v>0.14212628999999999</v>
      </c>
      <c r="J11" s="29"/>
      <c r="K11" s="29" t="e">
        <f>ROUNDUP(D11,0)</f>
        <v>#VALUE!</v>
      </c>
      <c r="L11" s="23" t="str" cm="1">
        <f t="array" ref="L11">_xldudf_OPTIONSAMURAI_OPTION($B11, "CALL", $E$2, $C$2,L$6)</f>
        <v>2022-04-14</v>
      </c>
      <c r="M11" s="29" cm="1">
        <f t="array" ref="M11">_xldudf_OPTIONSAMURAI_OPTION($B11, "CALL", $E$2, $C$2,M$6)</f>
        <v>95</v>
      </c>
      <c r="N11" s="29" cm="1">
        <f t="array" ref="N11">_xldudf_OPTIONSAMURAI_OPTION($B11, "CALL", $E$2, $C$2,N$6)</f>
        <v>4.8</v>
      </c>
      <c r="O11" s="29" cm="1">
        <f t="array" ref="O11">_xldudf_OPTIONSAMURAI_OPTION($B11, "CALL", $E$2, $C$2,O$6)</f>
        <v>0.29699639999999999</v>
      </c>
      <c r="P11" s="60" cm="1">
        <f t="array" ref="P11">_xldudf_OPTIONSAMURAI_OPTION($B11, "CALL", $E$2, $C$2,P$6)</f>
        <v>-0.16940378</v>
      </c>
      <c r="Q11" s="29"/>
      <c r="R11" s="63">
        <f t="shared" si="0"/>
        <v>8.3116883116883117E-2</v>
      </c>
      <c r="S11" s="38">
        <f t="shared" ca="1" si="1"/>
        <v>0.94805194805194803</v>
      </c>
      <c r="T11" s="40">
        <f t="shared" ca="1" si="2"/>
        <v>0.96005194805194805</v>
      </c>
      <c r="U11" s="41">
        <f t="shared" si="3"/>
        <v>0.64502164502164505</v>
      </c>
      <c r="V11" s="42">
        <f t="shared" ca="1" si="4"/>
        <v>32</v>
      </c>
      <c r="W11" s="43">
        <f t="shared" si="5"/>
        <v>32.450000000000003</v>
      </c>
    </row>
    <row r="12" spans="2:25" x14ac:dyDescent="0.25">
      <c r="B12" s="36" t="s">
        <v>76</v>
      </c>
      <c r="C12" s="23" t="str" cm="1">
        <f t="array" ref="C12">_xldudf_OPTIONSAMURAI_STOCK($B12, C$6)</f>
        <v>People's United Financial, Inc.</v>
      </c>
      <c r="D12" s="29" t="str" cm="1">
        <f t="array" ref="D12">_xldudf_OPTIONSAMURAI_STOCK($B12, D$6)</f>
        <v>Financial</v>
      </c>
      <c r="E12" s="37" cm="1">
        <f t="array" ref="E12">_xldudf_OPTIONSAMURAI_STOCK($B12, E$6)</f>
        <v>20.309999999999999</v>
      </c>
      <c r="F12" s="75" cm="1">
        <f t="array" ref="F12">_xldudf_OPTIONSAMURAI_STOCK($B12, F$6)</f>
        <v>8963820000</v>
      </c>
      <c r="G12" s="70" cm="1">
        <f t="array" ref="G12">_xldudf_OPTIONSAMURAI_STOCK($B12, G$6)</f>
        <v>0.98412699999999997</v>
      </c>
      <c r="H12" s="38" cm="1">
        <f t="array" ref="H12">_xldudf_OPTIONSAMURAI_STOCK($B12, H$6)</f>
        <v>3.5900000000000001E-2</v>
      </c>
      <c r="I12" s="57" cm="1">
        <f t="array" ref="I12">_xldudf_OPTIONSAMURAI_STOCK($B12, I$6)</f>
        <v>2.3141309999999998E-2</v>
      </c>
      <c r="J12" s="29"/>
      <c r="K12" s="29" t="e">
        <f>ROUNDUP(D12,0)</f>
        <v>#VALUE!</v>
      </c>
      <c r="L12" s="23" t="str" cm="1">
        <f t="array" ref="L12">_xldudf_OPTIONSAMURAI_OPTION($B12, "CALL", $E$2, $C$2,L$6)</f>
        <v>2022-04-14</v>
      </c>
      <c r="M12" s="29" cm="1">
        <f t="array" ref="M12">_xldudf_OPTIONSAMURAI_OPTION($B12, "CALL", $E$2, $C$2,M$6)</f>
        <v>24</v>
      </c>
      <c r="N12" s="29" cm="1">
        <f t="array" ref="N12">_xldudf_OPTIONSAMURAI_OPTION($B12, "CALL", $E$2, $C$2,N$6)</f>
        <v>1.05</v>
      </c>
      <c r="O12" s="29" cm="1">
        <f t="array" ref="O12">_xldudf_OPTIONSAMURAI_OPTION($B12, "CALL", $E$2, $C$2,O$6)</f>
        <v>0.32542565000000001</v>
      </c>
      <c r="P12" s="60" cm="1">
        <f t="array" ref="P12">_xldudf_OPTIONSAMURAI_OPTION($B12, "CALL", $E$2, $C$2,P$6)</f>
        <v>-3.0657259999999999E-2</v>
      </c>
      <c r="Q12" s="29"/>
      <c r="R12" s="63">
        <f t="shared" si="0"/>
        <v>5.4517133956386299E-2</v>
      </c>
      <c r="S12" s="38">
        <f t="shared" ca="1" si="1"/>
        <v>0.62183605919003127</v>
      </c>
      <c r="T12" s="40">
        <f t="shared" ca="1" si="2"/>
        <v>0.65773605919003131</v>
      </c>
      <c r="U12" s="41">
        <f t="shared" si="3"/>
        <v>0.24610591900311535</v>
      </c>
      <c r="V12" s="42">
        <f t="shared" ca="1" si="4"/>
        <v>32</v>
      </c>
      <c r="W12" s="43">
        <f t="shared" si="5"/>
        <v>3.6900000000000013</v>
      </c>
    </row>
    <row r="13" spans="2:25" x14ac:dyDescent="0.25">
      <c r="B13" s="36" t="s">
        <v>82</v>
      </c>
      <c r="C13" s="23" t="str" cm="1">
        <f t="array" ref="C13">_xldudf_OPTIONSAMURAI_STOCK($B13, C$6)</f>
        <v>McCormick &amp; Company, Incorporated</v>
      </c>
      <c r="D13" s="29" t="str" cm="1">
        <f t="array" ref="D13">_xldudf_OPTIONSAMURAI_STOCK($B13, D$6)</f>
        <v>Consumer Defensive</v>
      </c>
      <c r="E13" s="37" cm="1">
        <f t="array" ref="E13">_xldudf_OPTIONSAMURAI_STOCK($B13, E$6)</f>
        <v>96.52</v>
      </c>
      <c r="F13" s="75" cm="1">
        <f t="array" ref="F13">_xldudf_OPTIONSAMURAI_STOCK($B13, F$6)</f>
        <v>24856790000</v>
      </c>
      <c r="G13" s="70" cm="1">
        <f t="array" ref="G13">_xldudf_OPTIONSAMURAI_STOCK($B13, G$6)</f>
        <v>0.99206346000000001</v>
      </c>
      <c r="H13" s="39" cm="1">
        <f t="array" ref="H13">_xldudf_OPTIONSAMURAI_STOCK($B13, H$6)</f>
        <v>1.5299999999999999E-2</v>
      </c>
      <c r="I13" s="57" cm="1">
        <f t="array" ref="I13">_xldudf_OPTIONSAMURAI_STOCK($B13, I$6)</f>
        <v>-1.1500207E-2</v>
      </c>
      <c r="J13" s="29"/>
      <c r="K13" s="29" t="str" cm="1">
        <f t="array" ref="K13">_xldudf_OPTIONSAMURAI_OPTION($B13, "CALL", $E$2, $C$2,K$6)</f>
        <v>McCormick &amp; Company, Incorporated</v>
      </c>
      <c r="L13" s="23" t="str" cm="1">
        <f t="array" ref="L13">_xldudf_OPTIONSAMURAI_OPTION($B13, "CALL", $E$2, $C$2,L$6)</f>
        <v>2022-04-14</v>
      </c>
      <c r="M13" s="29" cm="1">
        <f t="array" ref="M13">_xldudf_OPTIONSAMURAI_OPTION($B13, "CALL", $E$2, $C$2,M$6)</f>
        <v>145</v>
      </c>
      <c r="N13" s="29" cm="1">
        <f t="array" ref="N13">_xldudf_OPTIONSAMURAI_OPTION($B13, "CALL", $E$2, $C$2,N$6)</f>
        <v>4.8</v>
      </c>
      <c r="O13" s="29" cm="1">
        <f t="array" ref="O13">_xldudf_OPTIONSAMURAI_OPTION($B13, "CALL", $E$2, $C$2,O$6)</f>
        <v>0.23737459999999999</v>
      </c>
      <c r="P13" s="60" cm="1">
        <f t="array" ref="P13">_xldudf_OPTIONSAMURAI_OPTION($B13, "CALL", $E$2, $C$2,P$6)</f>
        <v>-0.19385067</v>
      </c>
      <c r="Q13" s="29"/>
      <c r="R13" s="63">
        <f t="shared" si="0"/>
        <v>5.2333187963366765E-2</v>
      </c>
      <c r="S13" s="38">
        <f t="shared" ca="1" si="1"/>
        <v>0.59692542520715219</v>
      </c>
      <c r="T13" s="40">
        <f t="shared" ca="1" si="2"/>
        <v>0.61222542520715217</v>
      </c>
      <c r="U13" s="41">
        <f t="shared" si="3"/>
        <v>0.5808983863933711</v>
      </c>
      <c r="V13" s="42">
        <f t="shared" ca="1" si="4"/>
        <v>32</v>
      </c>
      <c r="W13" s="43">
        <f t="shared" si="5"/>
        <v>48.480000000000004</v>
      </c>
    </row>
    <row r="14" spans="2:25" x14ac:dyDescent="0.25">
      <c r="B14" s="36" t="s">
        <v>62</v>
      </c>
      <c r="C14" s="23" t="str" cm="1">
        <f t="array" ref="C14">_xldudf_OPTIONSAMURAI_STOCK($B14, C$6)</f>
        <v>Expeditors International of Washington, Inc.</v>
      </c>
      <c r="D14" s="29" t="str" cm="1">
        <f t="array" ref="D14">_xldudf_OPTIONSAMURAI_STOCK($B14, D$6)</f>
        <v>Industrials</v>
      </c>
      <c r="E14" s="37" cm="1">
        <f t="array" ref="E14">_xldudf_OPTIONSAMURAI_STOCK($B14, E$6)</f>
        <v>99.56</v>
      </c>
      <c r="F14" s="75" cm="1">
        <f t="array" ref="F14">_xldudf_OPTIONSAMURAI_STOCK($B14, F$6)</f>
        <v>17186050000</v>
      </c>
      <c r="G14" s="70" cm="1">
        <f t="array" ref="G14">_xldudf_OPTIONSAMURAI_STOCK($B14, G$6)</f>
        <v>0.90873015000000001</v>
      </c>
      <c r="H14" s="38" cm="1">
        <f t="array" ref="H14">_xldudf_OPTIONSAMURAI_STOCK($B14, H$6)</f>
        <v>1.17E-2</v>
      </c>
      <c r="I14" s="57" cm="1">
        <f t="array" ref="I14">_xldudf_OPTIONSAMURAI_STOCK($B14, I$6)</f>
        <v>0.11922458599999999</v>
      </c>
      <c r="J14" s="29"/>
      <c r="K14" s="29" t="e">
        <f>ROUNDUP(D14,0)</f>
        <v>#VALUE!</v>
      </c>
      <c r="L14" s="23" t="str" cm="1">
        <f t="array" ref="L14">_xldudf_OPTIONSAMURAI_OPTION($B14, "CALL", $E$2, $C$2,L$6)</f>
        <v>2022-04-14</v>
      </c>
      <c r="M14" s="29" cm="1">
        <f t="array" ref="M14">_xldudf_OPTIONSAMURAI_OPTION($B14, "CALL", $E$2, $C$2,M$6)</f>
        <v>125</v>
      </c>
      <c r="N14" s="29" cm="1">
        <f t="array" ref="N14">_xldudf_OPTIONSAMURAI_OPTION($B14, "CALL", $E$2, $C$2,N$6)</f>
        <v>4.8</v>
      </c>
      <c r="O14" s="29" cm="1">
        <f t="array" ref="O14">_xldudf_OPTIONSAMURAI_OPTION($B14, "CALL", $E$2, $C$2,O$6)</f>
        <v>0.28645477000000003</v>
      </c>
      <c r="P14" s="60" cm="1">
        <f t="array" ref="P14">_xldudf_OPTIONSAMURAI_OPTION($B14, "CALL", $E$2, $C$2,P$6)</f>
        <v>-0.15922847000000001</v>
      </c>
      <c r="Q14" s="29"/>
      <c r="R14" s="63">
        <f t="shared" si="0"/>
        <v>5.0654284508231319E-2</v>
      </c>
      <c r="S14" s="38">
        <f t="shared" ca="1" si="1"/>
        <v>0.57777543267201348</v>
      </c>
      <c r="T14" s="40">
        <f t="shared" ca="1" si="2"/>
        <v>0.58947543267201352</v>
      </c>
      <c r="U14" s="41">
        <f t="shared" si="3"/>
        <v>0.31912199240185729</v>
      </c>
      <c r="V14" s="42">
        <f t="shared" ca="1" si="4"/>
        <v>32</v>
      </c>
      <c r="W14" s="43">
        <f t="shared" si="5"/>
        <v>25.439999999999998</v>
      </c>
    </row>
    <row r="15" spans="2:25" x14ac:dyDescent="0.25">
      <c r="B15" s="36" t="s">
        <v>33</v>
      </c>
      <c r="C15" s="23" t="str" cm="1">
        <f t="array" ref="C15">_xldudf_OPTIONSAMURAI_STOCK($B15, C$6)</f>
        <v>Leggett &amp; Platt, Incorporated</v>
      </c>
      <c r="D15" s="29" t="str" cm="1">
        <f t="array" ref="D15">_xldudf_OPTIONSAMURAI_STOCK($B15, D$6)</f>
        <v>Consumer Cyclical</v>
      </c>
      <c r="E15" s="37" cm="1">
        <f t="array" ref="E15">_xldudf_OPTIONSAMURAI_STOCK($B15, E$6)</f>
        <v>36.1</v>
      </c>
      <c r="F15" s="75" cm="1">
        <f t="array" ref="F15">_xldudf_OPTIONSAMURAI_STOCK($B15, F$6)</f>
        <v>4894440000</v>
      </c>
      <c r="G15" s="70" cm="1">
        <f t="array" ref="G15">_xldudf_OPTIONSAMURAI_STOCK($B15, G$6)</f>
        <v>0.93253969999999997</v>
      </c>
      <c r="H15" s="38" cm="1">
        <f t="array" ref="H15">_xldudf_OPTIONSAMURAI_STOCK($B15, H$6)</f>
        <v>4.65E-2</v>
      </c>
      <c r="I15" s="57" cm="1">
        <f t="array" ref="I15">_xldudf_OPTIONSAMURAI_STOCK($B15, I$6)</f>
        <v>0.29501384000000003</v>
      </c>
      <c r="J15" s="29"/>
      <c r="K15" s="29" t="e">
        <f>ROUNDUP(D15,0)</f>
        <v>#VALUE!</v>
      </c>
      <c r="L15" s="23" t="str" cm="1">
        <f t="array" ref="L15">_xldudf_OPTIONSAMURAI_OPTION($B15, "CALL", $E$2, $C$2,L$6)</f>
        <v>2022-04-14</v>
      </c>
      <c r="M15" s="29" cm="1">
        <f t="array" ref="M15">_xldudf_OPTIONSAMURAI_OPTION($B15, "CALL", $E$2, $C$2,M$6)</f>
        <v>50</v>
      </c>
      <c r="N15" s="29" cm="1">
        <f t="array" ref="N15">_xldudf_OPTIONSAMURAI_OPTION($B15, "CALL", $E$2, $C$2,N$6)</f>
        <v>1.5</v>
      </c>
      <c r="O15" s="29" cm="1">
        <f t="array" ref="O15">_xldudf_OPTIONSAMURAI_OPTION($B15, "CALL", $E$2, $C$2,O$6)</f>
        <v>0.23388999999999999</v>
      </c>
      <c r="P15" s="60" cm="1">
        <f t="array" ref="P15">_xldudf_OPTIONSAMURAI_OPTION($B15, "CALL", $E$2, $C$2,P$6)</f>
        <v>-5.9282519999999998E-2</v>
      </c>
      <c r="Q15" s="29"/>
      <c r="R15" s="63">
        <f t="shared" si="0"/>
        <v>4.3352601156069363E-2</v>
      </c>
      <c r="S15" s="38">
        <f t="shared" ca="1" si="1"/>
        <v>0.49449060693641617</v>
      </c>
      <c r="T15" s="40">
        <f t="shared" ca="1" si="2"/>
        <v>0.54099060693641621</v>
      </c>
      <c r="U15" s="41">
        <f t="shared" si="3"/>
        <v>0.44508670520231208</v>
      </c>
      <c r="V15" s="42">
        <f t="shared" ca="1" si="4"/>
        <v>32</v>
      </c>
      <c r="W15" s="43">
        <f t="shared" si="5"/>
        <v>13.899999999999999</v>
      </c>
    </row>
    <row r="16" spans="2:25" x14ac:dyDescent="0.25">
      <c r="B16" s="36" t="s">
        <v>79</v>
      </c>
      <c r="C16" s="23" t="str" cm="1">
        <f t="array" ref="C16">_xldudf_OPTIONSAMURAI_STOCK($B16, C$6)</f>
        <v>Atmos Energy Corporation</v>
      </c>
      <c r="D16" s="29" t="str" cm="1">
        <f t="array" ref="D16">_xldudf_OPTIONSAMURAI_STOCK($B16, D$6)</f>
        <v>Utilities</v>
      </c>
      <c r="E16" s="37" cm="1">
        <f t="array" ref="E16">_xldudf_OPTIONSAMURAI_STOCK($B16, E$6)</f>
        <v>113.74</v>
      </c>
      <c r="F16" s="75" cm="1">
        <f t="array" ref="F16">_xldudf_OPTIONSAMURAI_STOCK($B16, F$6)</f>
        <v>15084200000</v>
      </c>
      <c r="G16" s="70" cm="1">
        <f t="array" ref="G16">_xldudf_OPTIONSAMURAI_STOCK($B16, G$6)</f>
        <v>0.60317460000000001</v>
      </c>
      <c r="H16" s="38" cm="1">
        <f t="array" ref="H16">_xldudf_OPTIONSAMURAI_STOCK($B16, H$6)</f>
        <v>2.3900000000000001E-2</v>
      </c>
      <c r="I16" s="57" cm="1">
        <f t="array" ref="I16">_xldudf_OPTIONSAMURAI_STOCK($B16, I$6)</f>
        <v>1.0550378E-3</v>
      </c>
      <c r="J16" s="29"/>
      <c r="K16" s="29" t="e">
        <f>ROUNDUP(D16,0)</f>
        <v>#VALUE!</v>
      </c>
      <c r="L16" s="23" t="str" cm="1">
        <f t="array" ref="L16">_xldudf_OPTIONSAMURAI_OPTION($B16, "CALL", $E$2, $C$2,L$6)</f>
        <v>2022-04-14</v>
      </c>
      <c r="M16" s="29" cm="1">
        <f t="array" ref="M16">_xldudf_OPTIONSAMURAI_OPTION($B16, "CALL", $E$2, $C$2,M$6)</f>
        <v>140</v>
      </c>
      <c r="N16" s="29" cm="1">
        <f t="array" ref="N16">_xldudf_OPTIONSAMURAI_OPTION($B16, "CALL", $E$2, $C$2,N$6)</f>
        <v>4.8</v>
      </c>
      <c r="O16" s="29" cm="1">
        <f t="array" ref="O16">_xldudf_OPTIONSAMURAI_OPTION($B16, "CALL", $E$2, $C$2,O$6)</f>
        <v>0.27748856</v>
      </c>
      <c r="P16" s="60" cm="1">
        <f t="array" ref="P16">_xldudf_OPTIONSAMURAI_OPTION($B16, "CALL", $E$2, $C$2,P$6)</f>
        <v>-0.16116196999999999</v>
      </c>
      <c r="Q16" s="29"/>
      <c r="R16" s="63">
        <f t="shared" si="0"/>
        <v>4.4060950982192031E-2</v>
      </c>
      <c r="S16" s="38">
        <f t="shared" ca="1" si="1"/>
        <v>0.50257022214062785</v>
      </c>
      <c r="T16" s="40">
        <f t="shared" ca="1" si="2"/>
        <v>0.52647022214062789</v>
      </c>
      <c r="U16" s="41">
        <f t="shared" si="3"/>
        <v>0.28511107031393434</v>
      </c>
      <c r="V16" s="42">
        <f t="shared" ca="1" si="4"/>
        <v>32</v>
      </c>
      <c r="W16" s="43">
        <f t="shared" si="5"/>
        <v>26.260000000000005</v>
      </c>
    </row>
    <row r="17" spans="2:23" x14ac:dyDescent="0.25">
      <c r="B17" s="36" t="s">
        <v>27</v>
      </c>
      <c r="C17" s="23" t="str" cm="1">
        <f t="array" ref="C17">_xldudf_OPTIONSAMURAI_STOCK($B17, C$6)</f>
        <v>Pentair plc</v>
      </c>
      <c r="D17" s="29" t="str" cm="1">
        <f t="array" ref="D17">_xldudf_OPTIONSAMURAI_STOCK($B17, D$6)</f>
        <v>Industrials</v>
      </c>
      <c r="E17" s="37" cm="1">
        <f t="array" ref="E17">_xldudf_OPTIONSAMURAI_STOCK($B17, E$6)</f>
        <v>53.8</v>
      </c>
      <c r="F17" s="75" cm="1">
        <f t="array" ref="F17">_xldudf_OPTIONSAMURAI_STOCK($B17, F$6)</f>
        <v>9212170000</v>
      </c>
      <c r="G17" s="70" cm="1">
        <f t="array" ref="G17">_xldudf_OPTIONSAMURAI_STOCK($B17, G$6)</f>
        <v>0.95634920000000001</v>
      </c>
      <c r="H17" s="38" cm="1">
        <f t="array" ref="H17">_xldudf_OPTIONSAMURAI_STOCK($B17, H$6)</f>
        <v>1.5599999999999999E-2</v>
      </c>
      <c r="I17" s="57" cm="1">
        <f t="array" ref="I17">_xldudf_OPTIONSAMURAI_STOCK($B17, I$6)</f>
        <v>0.38698885</v>
      </c>
      <c r="J17" s="29"/>
      <c r="K17" s="29" t="e">
        <f>ROUNDUP(D17,0)</f>
        <v>#VALUE!</v>
      </c>
      <c r="L17" s="23" t="str" cm="1">
        <f t="array" ref="L17">_xldudf_OPTIONSAMURAI_OPTION($B17, "CALL", $E$2, $C$2,L$6)</f>
        <v>2022-04-14</v>
      </c>
      <c r="M17" s="29" cm="1">
        <f t="array" ref="M17">_xldudf_OPTIONSAMURAI_OPTION($B17, "CALL", $E$2, $C$2,M$6)</f>
        <v>70</v>
      </c>
      <c r="N17" s="29" cm="1">
        <f t="array" ref="N17">_xldudf_OPTIONSAMURAI_OPTION($B17, "CALL", $E$2, $C$2,N$6)</f>
        <v>2.2000000000000002</v>
      </c>
      <c r="O17" s="29" cm="1">
        <f t="array" ref="O17">_xldudf_OPTIONSAMURAI_OPTION($B17, "CALL", $E$2, $C$2,O$6)</f>
        <v>0.25117302000000002</v>
      </c>
      <c r="P17" s="60" cm="1">
        <f t="array" ref="P17">_xldudf_OPTIONSAMURAI_OPTION($B17, "CALL", $E$2, $C$2,P$6)</f>
        <v>-8.1044649999999996E-2</v>
      </c>
      <c r="Q17" s="29"/>
      <c r="R17" s="63">
        <f t="shared" si="0"/>
        <v>4.2635658914728689E-2</v>
      </c>
      <c r="S17" s="38">
        <f t="shared" ca="1" si="1"/>
        <v>0.48631298449612409</v>
      </c>
      <c r="T17" s="40">
        <f t="shared" ca="1" si="2"/>
        <v>0.50191298449612409</v>
      </c>
      <c r="U17" s="41">
        <f t="shared" si="3"/>
        <v>0.35658914728682178</v>
      </c>
      <c r="V17" s="42">
        <f t="shared" ca="1" si="4"/>
        <v>32</v>
      </c>
      <c r="W17" s="43">
        <f t="shared" si="5"/>
        <v>16.200000000000003</v>
      </c>
    </row>
    <row r="18" spans="2:23" x14ac:dyDescent="0.25">
      <c r="B18" s="36" t="s">
        <v>25</v>
      </c>
      <c r="C18" s="23" t="str" cm="1">
        <f t="array" ref="C18">_xldudf_OPTIONSAMURAI_STOCK($B18, C$6)</f>
        <v>Albemarle Corporation</v>
      </c>
      <c r="D18" s="29" t="str" cm="1">
        <f t="array" ref="D18">_xldudf_OPTIONSAMURAI_STOCK($B18, D$6)</f>
        <v>Basic Materials</v>
      </c>
      <c r="E18" s="37" cm="1">
        <f t="array" ref="E18">_xldudf_OPTIONSAMURAI_STOCK($B18, E$6)</f>
        <v>184.76</v>
      </c>
      <c r="F18" s="75" cm="1">
        <f t="array" ref="F18">_xldudf_OPTIONSAMURAI_STOCK($B18, F$6)</f>
        <v>22500070000</v>
      </c>
      <c r="G18" s="70" cm="1">
        <f t="array" ref="G18">_xldudf_OPTIONSAMURAI_STOCK($B18, G$6)</f>
        <v>0.93253969999999997</v>
      </c>
      <c r="H18" s="39" cm="1">
        <f t="array" ref="H18">_xldudf_OPTIONSAMURAI_STOCK($B18, H$6)</f>
        <v>8.6E-3</v>
      </c>
      <c r="I18" s="57" cm="1">
        <f t="array" ref="I18">_xldudf_OPTIONSAMURAI_STOCK($B18, I$6)</f>
        <v>0.33416325000000002</v>
      </c>
      <c r="J18" s="29"/>
      <c r="K18" s="29" t="str" cm="1">
        <f t="array" ref="K18">_xldudf_OPTIONSAMURAI_OPTION($B18, "CALL", $E$2, $C$2,K$6)</f>
        <v>Albemarle Corporation</v>
      </c>
      <c r="L18" s="23" t="str" cm="1">
        <f t="array" ref="L18">_xldudf_OPTIONSAMURAI_OPTION($B18, "CALL", $E$2, $C$2,L$6)</f>
        <v>2022-04-14</v>
      </c>
      <c r="M18" s="29" cm="1">
        <f t="array" ref="M18">_xldudf_OPTIONSAMURAI_OPTION($B18, "CALL", $E$2, $C$2,M$6)</f>
        <v>200</v>
      </c>
      <c r="N18" s="29" cm="1">
        <f t="array" ref="N18">_xldudf_OPTIONSAMURAI_OPTION($B18, "CALL", $E$2, $C$2,N$6)</f>
        <v>6.1</v>
      </c>
      <c r="O18" s="29" cm="1">
        <f t="array" ref="O18">_xldudf_OPTIONSAMURAI_OPTION($B18, "CALL", $E$2, $C$2,O$6)</f>
        <v>0.33961229999999998</v>
      </c>
      <c r="P18" s="60" cm="1">
        <f t="array" ref="P18">_xldudf_OPTIONSAMURAI_OPTION($B18, "CALL", $E$2, $C$2,P$6)</f>
        <v>-0.16165080000000001</v>
      </c>
      <c r="Q18" s="29"/>
      <c r="R18" s="63">
        <f t="shared" si="0"/>
        <v>3.4143065039740288E-2</v>
      </c>
      <c r="S18" s="38">
        <f t="shared" ca="1" si="1"/>
        <v>0.38944433560953767</v>
      </c>
      <c r="T18" s="40">
        <f t="shared" ca="1" si="2"/>
        <v>0.39804433560953767</v>
      </c>
      <c r="U18" s="41">
        <f t="shared" si="3"/>
        <v>0.119444755401321</v>
      </c>
      <c r="V18" s="42">
        <f t="shared" ca="1" si="4"/>
        <v>32</v>
      </c>
      <c r="W18" s="43">
        <f t="shared" si="5"/>
        <v>15.240000000000009</v>
      </c>
    </row>
    <row r="19" spans="2:23" x14ac:dyDescent="0.25">
      <c r="B19" s="36" t="s">
        <v>87</v>
      </c>
      <c r="C19" s="23" t="str" cm="1">
        <f t="array" ref="C19">_xldudf_OPTIONSAMURAI_STOCK($B19, C$6)</f>
        <v>Nucor Corporation</v>
      </c>
      <c r="D19" s="29" t="str" cm="1">
        <f t="array" ref="D19">_xldudf_OPTIONSAMURAI_STOCK($B19, D$6)</f>
        <v>Basic Materials</v>
      </c>
      <c r="E19" s="37" cm="1">
        <f t="array" ref="E19">_xldudf_OPTIONSAMURAI_STOCK($B19, E$6)</f>
        <v>135.25</v>
      </c>
      <c r="F19" s="75" cm="1">
        <f t="array" ref="F19">_xldudf_OPTIONSAMURAI_STOCK($B19, F$6)</f>
        <v>36087400000</v>
      </c>
      <c r="G19" s="70" cm="1">
        <f t="array" ref="G19">_xldudf_OPTIONSAMURAI_STOCK($B19, G$6)</f>
        <v>0.96825397000000002</v>
      </c>
      <c r="H19" s="39" cm="1">
        <f t="array" ref="H19">_xldudf_OPTIONSAMURAI_STOCK($B19, H$6)</f>
        <v>1.4800000000000001E-2</v>
      </c>
      <c r="I19" s="57" cm="1">
        <f t="array" ref="I19">_xldudf_OPTIONSAMURAI_STOCK($B19, I$6)</f>
        <v>-0.14203328000000001</v>
      </c>
      <c r="J19" s="29"/>
      <c r="K19" s="29" t="str" cm="1">
        <f t="array" ref="K19">_xldudf_OPTIONSAMURAI_OPTION($B19, "CALL", $E$2, $C$2,K$6)</f>
        <v>Nucor Corporation</v>
      </c>
      <c r="L19" s="23" t="str" cm="1">
        <f t="array" ref="L19">_xldudf_OPTIONSAMURAI_OPTION($B19, "CALL", $E$2, $C$2,L$6)</f>
        <v>2022-04-14</v>
      </c>
      <c r="M19" s="29" cm="1">
        <f t="array" ref="M19">_xldudf_OPTIONSAMURAI_OPTION($B19, "CALL", $E$2, $C$2,M$6)</f>
        <v>150</v>
      </c>
      <c r="N19" s="29" cm="1">
        <f t="array" ref="N19">_xldudf_OPTIONSAMURAI_OPTION($B19, "CALL", $E$2, $C$2,N$6)</f>
        <v>3.4750000000000001</v>
      </c>
      <c r="O19" s="29" cm="1">
        <f t="array" ref="O19">_xldudf_OPTIONSAMURAI_OPTION($B19, "CALL", $E$2, $C$2,O$6)</f>
        <v>0.28355901999999999</v>
      </c>
      <c r="P19" s="60" cm="1">
        <f t="array" ref="P19">_xldudf_OPTIONSAMURAI_OPTION($B19, "CALL", $E$2, $C$2,P$6)</f>
        <v>-0.10838833</v>
      </c>
      <c r="Q19" s="29"/>
      <c r="R19" s="63">
        <f t="shared" si="0"/>
        <v>2.6370707645608043E-2</v>
      </c>
      <c r="S19" s="38">
        <f t="shared" ca="1" si="1"/>
        <v>0.30079088408271676</v>
      </c>
      <c r="T19" s="40">
        <f t="shared" ca="1" si="2"/>
        <v>0.31559088408271674</v>
      </c>
      <c r="U19" s="41">
        <f t="shared" si="3"/>
        <v>0.13830392714854867</v>
      </c>
      <c r="V19" s="42">
        <f t="shared" ca="1" si="4"/>
        <v>32</v>
      </c>
      <c r="W19" s="43">
        <f t="shared" si="5"/>
        <v>14.75</v>
      </c>
    </row>
    <row r="20" spans="2:23" x14ac:dyDescent="0.25">
      <c r="B20" s="36" t="s">
        <v>58</v>
      </c>
      <c r="C20" s="23" t="str" cm="1">
        <f t="array" ref="C20">_xldudf_OPTIONSAMURAI_STOCK($B20, C$6)</f>
        <v>Walgreens Boots Alliance, Inc.</v>
      </c>
      <c r="D20" s="29" t="str" cm="1">
        <f t="array" ref="D20">_xldudf_OPTIONSAMURAI_STOCK($B20, D$6)</f>
        <v>Healthcare</v>
      </c>
      <c r="E20" s="37" cm="1">
        <f t="array" ref="E20">_xldudf_OPTIONSAMURAI_STOCK($B20, E$6)</f>
        <v>47.44</v>
      </c>
      <c r="F20" s="75" cm="1">
        <f t="array" ref="F20">_xldudf_OPTIONSAMURAI_STOCK($B20, F$6)</f>
        <v>40095340000</v>
      </c>
      <c r="G20" s="70" cm="1">
        <f t="array" ref="G20">_xldudf_OPTIONSAMURAI_STOCK($B20, G$6)</f>
        <v>0.95238096000000005</v>
      </c>
      <c r="H20" s="39" cm="1">
        <f t="array" ref="H20">_xldudf_OPTIONSAMURAI_STOCK($B20, H$6)</f>
        <v>4.0300000000000002E-2</v>
      </c>
      <c r="I20" s="57" cm="1">
        <f t="array" ref="I20">_xldudf_OPTIONSAMURAI_STOCK($B20, I$6)</f>
        <v>0.12879426999999999</v>
      </c>
      <c r="J20" s="29"/>
      <c r="K20" s="29" t="str" cm="1">
        <f t="array" ref="K20">_xldudf_OPTIONSAMURAI_OPTION($B20, "CALL", $E$2, $C$2,K$6)</f>
        <v>Walgreens Boots Alliance, Inc.</v>
      </c>
      <c r="L20" s="23" t="str" cm="1">
        <f t="array" ref="L20">_xldudf_OPTIONSAMURAI_OPTION($B20, "CALL", $E$2, $C$2,L$6)</f>
        <v>2022-04-14</v>
      </c>
      <c r="M20" s="29" cm="1">
        <f t="array" ref="M20">_xldudf_OPTIONSAMURAI_OPTION($B20, "CALL", $E$2, $C$2,M$6)</f>
        <v>50</v>
      </c>
      <c r="N20" s="29" cm="1">
        <f t="array" ref="N20">_xldudf_OPTIONSAMURAI_OPTION($B20, "CALL", $E$2, $C$2,N$6)</f>
        <v>1.07</v>
      </c>
      <c r="O20" s="29" cm="1">
        <f t="array" ref="O20">_xldudf_OPTIONSAMURAI_OPTION($B20, "CALL", $E$2, $C$2,O$6)</f>
        <v>0.33509326</v>
      </c>
      <c r="P20" s="60" cm="1">
        <f t="array" ref="P20">_xldudf_OPTIONSAMURAI_OPTION($B20, "CALL", $E$2, $C$2,P$6)</f>
        <v>-2.8105669999999999E-2</v>
      </c>
      <c r="Q20" s="29"/>
      <c r="R20" s="63">
        <f t="shared" si="0"/>
        <v>2.3075264179426357E-2</v>
      </c>
      <c r="S20" s="38">
        <f t="shared" ca="1" si="1"/>
        <v>0.26320223204658189</v>
      </c>
      <c r="T20" s="40">
        <f t="shared" ca="1" si="2"/>
        <v>0.30350223204658189</v>
      </c>
      <c r="U20" s="41">
        <f t="shared" si="3"/>
        <v>7.8283372870390402E-2</v>
      </c>
      <c r="V20" s="42">
        <f t="shared" ca="1" si="4"/>
        <v>32</v>
      </c>
      <c r="W20" s="43">
        <f t="shared" si="5"/>
        <v>2.5600000000000023</v>
      </c>
    </row>
    <row r="21" spans="2:23" x14ac:dyDescent="0.25">
      <c r="B21" s="36" t="s">
        <v>28</v>
      </c>
      <c r="C21" s="23" t="str" cm="1">
        <f t="array" ref="C21">_xldudf_OPTIONSAMURAI_STOCK($B21, C$6)</f>
        <v>Linde plc</v>
      </c>
      <c r="D21" s="29" t="str" cm="1">
        <f t="array" ref="D21">_xldudf_OPTIONSAMURAI_STOCK($B21, D$6)</f>
        <v>Basic Materials</v>
      </c>
      <c r="E21" s="37" cm="1">
        <f t="array" ref="E21">_xldudf_OPTIONSAMURAI_STOCK($B21, E$6)</f>
        <v>280.76</v>
      </c>
      <c r="F21" s="75" cm="1">
        <f t="array" ref="F21">_xldudf_OPTIONSAMURAI_STOCK($B21, F$6)</f>
        <v>145582490000</v>
      </c>
      <c r="G21" s="70" cm="1">
        <f t="array" ref="G21">_xldudf_OPTIONSAMURAI_STOCK($B21, G$6)</f>
        <v>0.98412699999999997</v>
      </c>
      <c r="H21" s="39" cm="1">
        <f t="array" ref="H21">_xldudf_OPTIONSAMURAI_STOCK($B21, H$6)</f>
        <v>1.5100000000000001E-2</v>
      </c>
      <c r="I21" s="57" cm="1">
        <f t="array" ref="I21">_xldudf_OPTIONSAMURAI_STOCK($B21, I$6)</f>
        <v>0.33085197</v>
      </c>
      <c r="J21" s="29"/>
      <c r="K21" s="29" t="str" cm="1">
        <f t="array" ref="K21">_xldudf_OPTIONSAMURAI_OPTION($B21, "CALL", $E$2, $C$2,K$6)</f>
        <v>Linde plc</v>
      </c>
      <c r="L21" s="23" t="str" cm="1">
        <f t="array" ref="L21">_xldudf_OPTIONSAMURAI_OPTION($B21, "CALL", $E$2, $C$2,L$6)</f>
        <v>2022-04-14</v>
      </c>
      <c r="M21" s="29" cm="1">
        <f t="array" ref="M21">_xldudf_OPTIONSAMURAI_OPTION($B21, "CALL", $E$2, $C$2,M$6)</f>
        <v>300</v>
      </c>
      <c r="N21" s="29" cm="1">
        <f t="array" ref="N21">_xldudf_OPTIONSAMURAI_OPTION($B21, "CALL", $E$2, $C$2,N$6)</f>
        <v>6.85</v>
      </c>
      <c r="O21" s="29" cm="1">
        <f t="array" ref="O21">_xldudf_OPTIONSAMURAI_OPTION($B21, "CALL", $E$2, $C$2,O$6)</f>
        <v>0.32147356999999999</v>
      </c>
      <c r="P21" s="60" cm="1">
        <f t="array" ref="P21">_xldudf_OPTIONSAMURAI_OPTION($B21, "CALL", $E$2, $C$2,P$6)</f>
        <v>-0.18847203000000001</v>
      </c>
      <c r="Q21" s="29"/>
      <c r="R21" s="63">
        <f t="shared" si="0"/>
        <v>2.5008214376985142E-2</v>
      </c>
      <c r="S21" s="38">
        <f t="shared" ca="1" si="1"/>
        <v>0.28524994523748676</v>
      </c>
      <c r="T21" s="40">
        <f t="shared" ca="1" si="2"/>
        <v>0.30034994523748676</v>
      </c>
      <c r="U21" s="41">
        <f t="shared" si="3"/>
        <v>9.5250264685480687E-2</v>
      </c>
      <c r="V21" s="42">
        <f t="shared" ca="1" si="4"/>
        <v>32</v>
      </c>
      <c r="W21" s="43">
        <f t="shared" si="5"/>
        <v>19.240000000000009</v>
      </c>
    </row>
    <row r="22" spans="2:23" x14ac:dyDescent="0.25">
      <c r="B22" s="36" t="s">
        <v>77</v>
      </c>
      <c r="C22" s="23" t="str" cm="1">
        <f t="array" ref="C22">_xldudf_OPTIONSAMURAI_STOCK($B22, C$6)</f>
        <v>The Clorox Company</v>
      </c>
      <c r="D22" s="29" t="str" cm="1">
        <f t="array" ref="D22">_xldudf_OPTIONSAMURAI_STOCK($B22, D$6)</f>
        <v>Consumer Defensive</v>
      </c>
      <c r="E22" s="37" cm="1">
        <f t="array" ref="E22">_xldudf_OPTIONSAMURAI_STOCK($B22, E$6)</f>
        <v>130.16</v>
      </c>
      <c r="F22" s="75" cm="1">
        <f t="array" ref="F22">_xldudf_OPTIONSAMURAI_STOCK($B22, F$6)</f>
        <v>16095590000</v>
      </c>
      <c r="G22" s="70" cm="1">
        <f t="array" ref="G22">_xldudf_OPTIONSAMURAI_STOCK($B22, G$6)</f>
        <v>0.97619045000000004</v>
      </c>
      <c r="H22" s="39" cm="1">
        <f t="array" ref="H22">_xldudf_OPTIONSAMURAI_STOCK($B22, H$6)</f>
        <v>3.56E-2</v>
      </c>
      <c r="I22" s="57" cm="1">
        <f t="array" ref="I22">_xldudf_OPTIONSAMURAI_STOCK($B22, I$6)</f>
        <v>0.14804855</v>
      </c>
      <c r="J22" s="29"/>
      <c r="K22" s="29" t="str" cm="1">
        <f t="array" ref="K22">_xldudf_OPTIONSAMURAI_OPTION($B22, "CALL", $E$2, $C$2,K$6)</f>
        <v>The Clorox Company</v>
      </c>
      <c r="L22" s="23" t="str" cm="1">
        <f t="array" ref="L22">_xldudf_OPTIONSAMURAI_OPTION($B22, "CALL", $E$2, $C$2,L$6)</f>
        <v>2022-04-14</v>
      </c>
      <c r="M22" s="29" cm="1">
        <f t="array" ref="M22">_xldudf_OPTIONSAMURAI_OPTION($B22, "CALL", $E$2, $C$2,M$6)</f>
        <v>135</v>
      </c>
      <c r="N22" s="29" cm="1">
        <f t="array" ref="N22">_xldudf_OPTIONSAMURAI_OPTION($B22, "CALL", $E$2, $C$2,N$6)</f>
        <v>2.9</v>
      </c>
      <c r="O22" s="29" cm="1">
        <f t="array" ref="O22">_xldudf_OPTIONSAMURAI_OPTION($B22, "CALL", $E$2, $C$2,O$6)</f>
        <v>0.3677723</v>
      </c>
      <c r="P22" s="60" cm="1">
        <f t="array" ref="P22">_xldudf_OPTIONSAMURAI_OPTION($B22, "CALL", $E$2, $C$2,P$6)</f>
        <v>-6.8911500000000001E-2</v>
      </c>
      <c r="Q22" s="29"/>
      <c r="R22" s="63">
        <f t="shared" si="0"/>
        <v>2.278799308502279E-2</v>
      </c>
      <c r="S22" s="38">
        <f t="shared" ca="1" si="1"/>
        <v>0.25992554612604118</v>
      </c>
      <c r="T22" s="40">
        <f t="shared" ca="1" si="2"/>
        <v>0.29552554612604121</v>
      </c>
      <c r="U22" s="41">
        <f t="shared" si="3"/>
        <v>6.0820367751060853E-2</v>
      </c>
      <c r="V22" s="42">
        <f t="shared" ca="1" si="4"/>
        <v>32</v>
      </c>
      <c r="W22" s="43">
        <f t="shared" si="5"/>
        <v>4.8400000000000034</v>
      </c>
    </row>
    <row r="23" spans="2:23" x14ac:dyDescent="0.25">
      <c r="B23" s="36" t="s">
        <v>29</v>
      </c>
      <c r="C23" s="23" t="str" cm="1">
        <f t="array" ref="C23">_xldudf_OPTIONSAMURAI_STOCK($B23, C$6)</f>
        <v>Stanley Black &amp; Decker, Inc.</v>
      </c>
      <c r="D23" s="29" t="str" cm="1">
        <f t="array" ref="D23">_xldudf_OPTIONSAMURAI_STOCK($B23, D$6)</f>
        <v>Industrials</v>
      </c>
      <c r="E23" s="37" cm="1">
        <f t="array" ref="E23">_xldudf_OPTIONSAMURAI_STOCK($B23, E$6)</f>
        <v>146.46</v>
      </c>
      <c r="F23" s="75" cm="1">
        <f t="array" ref="F23">_xldudf_OPTIONSAMURAI_STOCK($B23, F$6)</f>
        <v>24589170000</v>
      </c>
      <c r="G23" s="70" cm="1">
        <f t="array" ref="G23">_xldudf_OPTIONSAMURAI_STOCK($B23, G$6)</f>
        <v>0.99603176000000004</v>
      </c>
      <c r="H23" s="38" cm="1">
        <f t="array" ref="H23">_xldudf_OPTIONSAMURAI_STOCK($B23, H$6)</f>
        <v>2.1600000000000001E-2</v>
      </c>
      <c r="I23" s="57" cm="1">
        <f t="array" ref="I23">_xldudf_OPTIONSAMURAI_STOCK($B23, I$6)</f>
        <v>0.44367063000000001</v>
      </c>
      <c r="J23" s="29"/>
      <c r="K23" s="29" t="e">
        <f>ROUNDUP(D23,0)</f>
        <v>#VALUE!</v>
      </c>
      <c r="L23" s="23" t="str" cm="1">
        <f t="array" ref="L23">_xldudf_OPTIONSAMURAI_OPTION($B23, "CALL", $E$2, $C$2,L$6)</f>
        <v>2022-04-14</v>
      </c>
      <c r="M23" s="29" cm="1">
        <f t="array" ref="M23">_xldudf_OPTIONSAMURAI_OPTION($B23, "CALL", $E$2, $C$2,M$6)</f>
        <v>155</v>
      </c>
      <c r="N23" s="29" cm="1">
        <f t="array" ref="N23">_xldudf_OPTIONSAMURAI_OPTION($B23, "CALL", $E$2, $C$2,N$6)</f>
        <v>3.4249999999999998</v>
      </c>
      <c r="O23" s="29" cm="1">
        <f t="array" ref="O23">_xldudf_OPTIONSAMURAI_OPTION($B23, "CALL", $E$2, $C$2,O$6)</f>
        <v>0.33187487999999998</v>
      </c>
      <c r="P23" s="60" cm="1">
        <f t="array" ref="P23">_xldudf_OPTIONSAMURAI_OPTION($B23, "CALL", $E$2, $C$2,P$6)</f>
        <v>-9.1029479999999996E-2</v>
      </c>
      <c r="Q23" s="29"/>
      <c r="R23" s="63">
        <f t="shared" si="0"/>
        <v>2.3945188240640403E-2</v>
      </c>
      <c r="S23" s="38">
        <f t="shared" ca="1" si="1"/>
        <v>0.2731248033698046</v>
      </c>
      <c r="T23" s="40">
        <f t="shared" ca="1" si="2"/>
        <v>0.29472480336980461</v>
      </c>
      <c r="U23" s="41">
        <f t="shared" si="3"/>
        <v>8.3650854685915987E-2</v>
      </c>
      <c r="V23" s="42">
        <f t="shared" ca="1" si="4"/>
        <v>32</v>
      </c>
      <c r="W23" s="43">
        <f t="shared" si="5"/>
        <v>8.539999999999992</v>
      </c>
    </row>
    <row r="24" spans="2:23" x14ac:dyDescent="0.25">
      <c r="B24" s="36" t="s">
        <v>24</v>
      </c>
      <c r="C24" s="23" t="str" cm="1">
        <f t="array" ref="C24">_xldudf_OPTIONSAMURAI_STOCK($B24, C$6)</f>
        <v>V.F. Corporation</v>
      </c>
      <c r="D24" s="29" t="str" cm="1">
        <f t="array" ref="D24">_xldudf_OPTIONSAMURAI_STOCK($B24, D$6)</f>
        <v>Consumer Cyclical</v>
      </c>
      <c r="E24" s="37" cm="1">
        <f t="array" ref="E24">_xldudf_OPTIONSAMURAI_STOCK($B24, E$6)</f>
        <v>53.5</v>
      </c>
      <c r="F24" s="75" cm="1">
        <f t="array" ref="F24">_xldudf_OPTIONSAMURAI_STOCK($B24, F$6)</f>
        <v>21283370000</v>
      </c>
      <c r="G24" s="70" cm="1">
        <f t="array" ref="G24">_xldudf_OPTIONSAMURAI_STOCK($B24, G$6)</f>
        <v>0.99603176000000004</v>
      </c>
      <c r="H24" s="39" cm="1">
        <f t="array" ref="H24">_xldudf_OPTIONSAMURAI_STOCK($B24, H$6)</f>
        <v>3.7400000000000003E-2</v>
      </c>
      <c r="I24" s="57" cm="1">
        <f t="array" ref="I24">_xldudf_OPTIONSAMURAI_STOCK($B24, I$6)</f>
        <v>0.39364486999999998</v>
      </c>
      <c r="J24" s="29"/>
      <c r="K24" s="29" t="str" cm="1">
        <f t="array" ref="K24">_xldudf_OPTIONSAMURAI_OPTION($B24, "CALL", $E$2, $C$2,K$6)</f>
        <v>V.F. Corporation</v>
      </c>
      <c r="L24" s="23" t="str" cm="1">
        <f t="array" ref="L24">_xldudf_OPTIONSAMURAI_OPTION($B24, "CALL", $E$2, $C$2,L$6)</f>
        <v>2022-04-14</v>
      </c>
      <c r="M24" s="29" cm="1">
        <f t="array" ref="M24">_xldudf_OPTIONSAMURAI_OPTION($B24, "CALL", $E$2, $C$2,M$6)</f>
        <v>57.5</v>
      </c>
      <c r="N24" s="29" cm="1">
        <f t="array" ref="N24">_xldudf_OPTIONSAMURAI_OPTION($B24, "CALL", $E$2, $C$2,N$6)</f>
        <v>1.175</v>
      </c>
      <c r="O24" s="29" cm="1">
        <f t="array" ref="O24">_xldudf_OPTIONSAMURAI_OPTION($B24, "CALL", $E$2, $C$2,O$6)</f>
        <v>0.30101477999999998</v>
      </c>
      <c r="P24" s="60" cm="1">
        <f t="array" ref="P24">_xldudf_OPTIONSAMURAI_OPTION($B24, "CALL", $E$2, $C$2,P$6)</f>
        <v>-3.4293850000000001E-2</v>
      </c>
      <c r="Q24" s="29"/>
      <c r="R24" s="63">
        <f t="shared" si="0"/>
        <v>2.2455805064500716E-2</v>
      </c>
      <c r="S24" s="38">
        <f t="shared" ca="1" si="1"/>
        <v>0.25613652651696128</v>
      </c>
      <c r="T24" s="40">
        <f t="shared" ca="1" si="2"/>
        <v>0.29353652651696127</v>
      </c>
      <c r="U24" s="41">
        <f t="shared" si="3"/>
        <v>9.8901098901098897E-2</v>
      </c>
      <c r="V24" s="42">
        <f t="shared" ca="1" si="4"/>
        <v>32</v>
      </c>
      <c r="W24" s="43">
        <f t="shared" si="5"/>
        <v>4</v>
      </c>
    </row>
    <row r="25" spans="2:23" x14ac:dyDescent="0.25">
      <c r="B25" s="36" t="s">
        <v>38</v>
      </c>
      <c r="C25" s="23" t="str" cm="1">
        <f t="array" ref="C25">_xldudf_OPTIONSAMURAI_STOCK($B25, C$6)</f>
        <v>AT&amp;T Inc.</v>
      </c>
      <c r="D25" s="29" t="str" cm="1">
        <f t="array" ref="D25">_xldudf_OPTIONSAMURAI_STOCK($B25, D$6)</f>
        <v>Communication Services</v>
      </c>
      <c r="E25" s="37" cm="1">
        <f t="array" ref="E25">_xldudf_OPTIONSAMURAI_STOCK($B25, E$6)</f>
        <v>23.19</v>
      </c>
      <c r="F25" s="75" cm="1">
        <f t="array" ref="F25">_xldudf_OPTIONSAMURAI_STOCK($B25, F$6)</f>
        <v>165921210000</v>
      </c>
      <c r="G25" s="70" cm="1">
        <f t="array" ref="G25">_xldudf_OPTIONSAMURAI_STOCK($B25, G$6)</f>
        <v>0.98015874999999997</v>
      </c>
      <c r="H25" s="39" cm="1">
        <f t="array" ref="H25">_xldudf_OPTIONSAMURAI_STOCK($B25, H$6)</f>
        <v>8.9700000000000002E-2</v>
      </c>
      <c r="I25" s="57" cm="1">
        <f t="array" ref="I25">_xldudf_OPTIONSAMURAI_STOCK($B25, I$6)</f>
        <v>0.27166881999999998</v>
      </c>
      <c r="J25" s="29"/>
      <c r="K25" s="29" t="str" cm="1">
        <f t="array" ref="K25">_xldudf_OPTIONSAMURAI_OPTION($B25, "CALL", $E$2, $C$2,K$6)</f>
        <v>AT&amp;T Inc.</v>
      </c>
      <c r="L25" s="23" t="str" cm="1">
        <f t="array" ref="L25">_xldudf_OPTIONSAMURAI_OPTION($B25, "CALL", $E$2, $C$2,L$6)</f>
        <v>2022-04-14</v>
      </c>
      <c r="M25" s="29" cm="1">
        <f t="array" ref="M25">_xldudf_OPTIONSAMURAI_OPTION($B25, "CALL", $E$2, $C$2,M$6)</f>
        <v>24</v>
      </c>
      <c r="N25" s="29" cm="1">
        <f t="array" ref="N25">_xldudf_OPTIONSAMURAI_OPTION($B25, "CALL", $E$2, $C$2,N$6)</f>
        <v>0.38500000000000001</v>
      </c>
      <c r="O25" s="29" cm="1">
        <f t="array" ref="O25">_xldudf_OPTIONSAMURAI_OPTION($B25, "CALL", $E$2, $C$2,O$6)</f>
        <v>0.34273955</v>
      </c>
      <c r="P25" s="60" cm="1">
        <f t="array" ref="P25">_xldudf_OPTIONSAMURAI_OPTION($B25, "CALL", $E$2, $C$2,P$6)</f>
        <v>-9.7835300000000004E-3</v>
      </c>
      <c r="Q25" s="29"/>
      <c r="R25" s="63">
        <f t="shared" si="0"/>
        <v>1.6882262661696998E-2</v>
      </c>
      <c r="S25" s="38">
        <f t="shared" ca="1" si="1"/>
        <v>0.19256330848498138</v>
      </c>
      <c r="T25" s="40">
        <f t="shared" ca="1" si="2"/>
        <v>0.28226330848498138</v>
      </c>
      <c r="U25" s="41">
        <f t="shared" si="3"/>
        <v>5.2400789300591923E-2</v>
      </c>
      <c r="V25" s="42">
        <f t="shared" ca="1" si="4"/>
        <v>32</v>
      </c>
      <c r="W25" s="43">
        <f t="shared" si="5"/>
        <v>0.80999999999999872</v>
      </c>
    </row>
    <row r="26" spans="2:23" x14ac:dyDescent="0.25">
      <c r="B26" s="36" t="s">
        <v>84</v>
      </c>
      <c r="C26" s="23" t="str" cm="1">
        <f t="array" ref="C26">_xldudf_OPTIONSAMURAI_STOCK($B26, C$6)</f>
        <v>Chevron Corporation</v>
      </c>
      <c r="D26" s="29" t="str" cm="1">
        <f t="array" ref="D26">_xldudf_OPTIONSAMURAI_STOCK($B26, D$6)</f>
        <v>Energy</v>
      </c>
      <c r="E26" s="37" cm="1">
        <f t="array" ref="E26">_xldudf_OPTIONSAMURAI_STOCK($B26, E$6)</f>
        <v>170.9</v>
      </c>
      <c r="F26" s="75" cm="1">
        <f t="array" ref="F26">_xldudf_OPTIONSAMURAI_STOCK($B26, F$6)</f>
        <v>327738330000</v>
      </c>
      <c r="G26" s="70" cm="1">
        <f t="array" ref="G26">_xldudf_OPTIONSAMURAI_STOCK($B26, G$6)</f>
        <v>0.98412699999999997</v>
      </c>
      <c r="H26" s="39" cm="1">
        <f t="array" ref="H26">_xldudf_OPTIONSAMURAI_STOCK($B26, H$6)</f>
        <v>3.32E-2</v>
      </c>
      <c r="I26" s="57" cm="1">
        <f t="array" ref="I26">_xldudf_OPTIONSAMURAI_STOCK($B26, I$6)</f>
        <v>-0.11351667</v>
      </c>
      <c r="J26" s="29"/>
      <c r="K26" s="29" t="str" cm="1">
        <f t="array" ref="K26">_xldudf_OPTIONSAMURAI_OPTION($B26, "CALL", $E$2, $C$2,K$6)</f>
        <v>Chevron Corporation</v>
      </c>
      <c r="L26" s="23" t="str" cm="1">
        <f t="array" ref="L26">_xldudf_OPTIONSAMURAI_OPTION($B26, "CALL", $E$2, $C$2,L$6)</f>
        <v>2022-04-14</v>
      </c>
      <c r="M26" s="29" cm="1">
        <f t="array" ref="M26">_xldudf_OPTIONSAMURAI_OPTION($B26, "CALL", $E$2, $C$2,M$6)</f>
        <v>185</v>
      </c>
      <c r="N26" s="29" cm="1">
        <f t="array" ref="N26">_xldudf_OPTIONSAMURAI_OPTION($B26, "CALL", $E$2, $C$2,N$6)</f>
        <v>3.5750000000000002</v>
      </c>
      <c r="O26" s="29" cm="1">
        <f t="array" ref="O26">_xldudf_OPTIONSAMURAI_OPTION($B26, "CALL", $E$2, $C$2,O$6)</f>
        <v>0.28593445000000001</v>
      </c>
      <c r="P26" s="60" cm="1">
        <f t="array" ref="P26">_xldudf_OPTIONSAMURAI_OPTION($B26, "CALL", $E$2, $C$2,P$6)</f>
        <v>-0.1092042</v>
      </c>
      <c r="Q26" s="29"/>
      <c r="R26" s="63">
        <f t="shared" si="0"/>
        <v>2.136560585686538E-2</v>
      </c>
      <c r="S26" s="38">
        <f t="shared" ca="1" si="1"/>
        <v>0.24370144180487074</v>
      </c>
      <c r="T26" s="40">
        <f t="shared" ca="1" si="2"/>
        <v>0.27690144180487075</v>
      </c>
      <c r="U26" s="41">
        <f t="shared" si="3"/>
        <v>0.10563275063499174</v>
      </c>
      <c r="V26" s="42">
        <f t="shared" ca="1" si="4"/>
        <v>32</v>
      </c>
      <c r="W26" s="43">
        <f t="shared" si="5"/>
        <v>14.099999999999994</v>
      </c>
    </row>
    <row r="27" spans="2:23" x14ac:dyDescent="0.25">
      <c r="B27" s="36" t="s">
        <v>23</v>
      </c>
      <c r="C27" s="23" t="str" cm="1">
        <f t="array" ref="C27">_xldudf_OPTIONSAMURAI_STOCK($B27, C$6)</f>
        <v>PPG Industries, Inc.</v>
      </c>
      <c r="D27" s="29" t="str" cm="1">
        <f t="array" ref="D27">_xldudf_OPTIONSAMURAI_STOCK($B27, D$6)</f>
        <v>Basic Materials</v>
      </c>
      <c r="E27" s="37" cm="1">
        <f t="array" ref="E27">_xldudf_OPTIONSAMURAI_STOCK($B27, E$6)</f>
        <v>120.23</v>
      </c>
      <c r="F27" s="75" cm="1">
        <f t="array" ref="F27">_xldudf_OPTIONSAMURAI_STOCK($B27, F$6)</f>
        <v>29313280000</v>
      </c>
      <c r="G27" s="70" cm="1">
        <f t="array" ref="G27">_xldudf_OPTIONSAMURAI_STOCK($B27, G$6)</f>
        <v>0.98809519999999995</v>
      </c>
      <c r="H27" s="39" cm="1">
        <f t="array" ref="H27">_xldudf_OPTIONSAMURAI_STOCK($B27, H$6)</f>
        <v>1.9599999999999999E-2</v>
      </c>
      <c r="I27" s="57" cm="1">
        <f t="array" ref="I27">_xldudf_OPTIONSAMURAI_STOCK($B27, I$6)</f>
        <v>0.47533893999999999</v>
      </c>
      <c r="J27" s="29"/>
      <c r="K27" s="29" t="str" cm="1">
        <f t="array" ref="K27">_xldudf_OPTIONSAMURAI_OPTION($B27, "CALL", $E$2, $C$2,K$6)</f>
        <v>PPG Industries, Inc.</v>
      </c>
      <c r="L27" s="23" t="str" cm="1">
        <f t="array" ref="L27">_xldudf_OPTIONSAMURAI_OPTION($B27, "CALL", $E$2, $C$2,L$6)</f>
        <v>2022-04-14</v>
      </c>
      <c r="M27" s="29" cm="1">
        <f t="array" ref="M27">_xldudf_OPTIONSAMURAI_OPTION($B27, "CALL", $E$2, $C$2,M$6)</f>
        <v>130</v>
      </c>
      <c r="N27" s="29" cm="1">
        <f t="array" ref="N27">_xldudf_OPTIONSAMURAI_OPTION($B27, "CALL", $E$2, $C$2,N$6)</f>
        <v>2.5499999999999998</v>
      </c>
      <c r="O27" s="29" cm="1">
        <f t="array" ref="O27">_xldudf_OPTIONSAMURAI_OPTION($B27, "CALL", $E$2, $C$2,O$6)</f>
        <v>0.28898512999999998</v>
      </c>
      <c r="P27" s="60" cm="1">
        <f t="array" ref="P27">_xldudf_OPTIONSAMURAI_OPTION($B27, "CALL", $E$2, $C$2,P$6)</f>
        <v>-7.7213530000000002E-2</v>
      </c>
      <c r="Q27" s="29"/>
      <c r="R27" s="63">
        <f t="shared" si="0"/>
        <v>2.1668932698844321E-2</v>
      </c>
      <c r="S27" s="38">
        <f t="shared" ca="1" si="1"/>
        <v>0.24716126359619303</v>
      </c>
      <c r="T27" s="40">
        <f t="shared" ca="1" si="2"/>
        <v>0.26676126359619301</v>
      </c>
      <c r="U27" s="41">
        <f t="shared" si="3"/>
        <v>0.1046906866077498</v>
      </c>
      <c r="V27" s="42">
        <f t="shared" ca="1" si="4"/>
        <v>32</v>
      </c>
      <c r="W27" s="43">
        <f t="shared" si="5"/>
        <v>9.769999999999996</v>
      </c>
    </row>
    <row r="28" spans="2:23" x14ac:dyDescent="0.25">
      <c r="B28" s="36" t="s">
        <v>50</v>
      </c>
      <c r="C28" s="23" t="str" cm="1">
        <f t="array" ref="C28">_xldudf_OPTIONSAMURAI_STOCK($B28, C$6)</f>
        <v>Illinois Tool Works Inc.</v>
      </c>
      <c r="D28" s="29" t="str" cm="1">
        <f t="array" ref="D28">_xldudf_OPTIONSAMURAI_STOCK($B28, D$6)</f>
        <v>Industrials</v>
      </c>
      <c r="E28" s="37" cm="1">
        <f t="array" ref="E28">_xldudf_OPTIONSAMURAI_STOCK($B28, E$6)</f>
        <v>203.86</v>
      </c>
      <c r="F28" s="75" cm="1">
        <f t="array" ref="F28">_xldudf_OPTIONSAMURAI_STOCK($B28, F$6)</f>
        <v>64752050000</v>
      </c>
      <c r="G28" s="70" cm="1">
        <f t="array" ref="G28">_xldudf_OPTIONSAMURAI_STOCK($B28, G$6)</f>
        <v>0.98412699999999997</v>
      </c>
      <c r="H28" s="38" cm="1">
        <f t="array" ref="H28">_xldudf_OPTIONSAMURAI_STOCK($B28, H$6)</f>
        <v>2.3900000000000001E-2</v>
      </c>
      <c r="I28" s="57" cm="1">
        <f t="array" ref="I28">_xldudf_OPTIONSAMURAI_STOCK($B28, I$6)</f>
        <v>0.189689</v>
      </c>
      <c r="J28" s="29"/>
      <c r="K28" s="29" t="e">
        <f>ROUNDUP(D28,0)</f>
        <v>#VALUE!</v>
      </c>
      <c r="L28" s="23" t="str" cm="1">
        <f t="array" ref="L28">_xldudf_OPTIONSAMURAI_OPTION($B28, "CALL", $E$2, $C$2,L$6)</f>
        <v>2022-04-14</v>
      </c>
      <c r="M28" s="29" cm="1">
        <f t="array" ref="M28">_xldudf_OPTIONSAMURAI_OPTION($B28, "CALL", $E$2, $C$2,M$6)</f>
        <v>210</v>
      </c>
      <c r="N28" s="29" cm="1">
        <f t="array" ref="N28">_xldudf_OPTIONSAMURAI_OPTION($B28, "CALL", $E$2, $C$2,N$6)</f>
        <v>4.1500000000000004</v>
      </c>
      <c r="O28" s="29" cm="1">
        <f t="array" ref="O28">_xldudf_OPTIONSAMURAI_OPTION($B28, "CALL", $E$2, $C$2,O$6)</f>
        <v>0.37698700000000002</v>
      </c>
      <c r="P28" s="60" cm="1">
        <f t="array" ref="P28">_xldudf_OPTIONSAMURAI_OPTION($B28, "CALL", $E$2, $C$2,P$6)</f>
        <v>-9.5677139999999994E-2</v>
      </c>
      <c r="Q28" s="29"/>
      <c r="R28" s="63">
        <f t="shared" si="0"/>
        <v>2.0780131190225828E-2</v>
      </c>
      <c r="S28" s="38">
        <f t="shared" ca="1" si="1"/>
        <v>0.23702337138851334</v>
      </c>
      <c r="T28" s="40">
        <f t="shared" ca="1" si="2"/>
        <v>0.26092337138851335</v>
      </c>
      <c r="U28" s="41">
        <f t="shared" si="3"/>
        <v>5.1524710830704451E-2</v>
      </c>
      <c r="V28" s="42">
        <f t="shared" ca="1" si="4"/>
        <v>32</v>
      </c>
      <c r="W28" s="43">
        <f t="shared" si="5"/>
        <v>6.1399999999999864</v>
      </c>
    </row>
    <row r="29" spans="2:23" x14ac:dyDescent="0.25">
      <c r="B29" s="36" t="s">
        <v>81</v>
      </c>
      <c r="C29" s="23" t="str" cm="1">
        <f t="array" ref="C29">_xldudf_OPTIONSAMURAI_STOCK($B29, C$6)</f>
        <v>Exxon Mobil Corporation</v>
      </c>
      <c r="D29" s="29" t="str" cm="1">
        <f t="array" ref="D29">_xldudf_OPTIONSAMURAI_STOCK($B29, D$6)</f>
        <v>Energy</v>
      </c>
      <c r="E29" s="37" cm="1">
        <f t="array" ref="E29">_xldudf_OPTIONSAMURAI_STOCK($B29, E$6)</f>
        <v>84.92</v>
      </c>
      <c r="F29" s="75" cm="1">
        <f t="array" ref="F29">_xldudf_OPTIONSAMURAI_STOCK($B29, F$6)</f>
        <v>346477000000</v>
      </c>
      <c r="G29" s="70" cm="1">
        <f t="array" ref="G29">_xldudf_OPTIONSAMURAI_STOCK($B29, G$6)</f>
        <v>0.98412699999999997</v>
      </c>
      <c r="H29" s="39" cm="1">
        <f t="array" ref="H29">_xldudf_OPTIONSAMURAI_STOCK($B29, H$6)</f>
        <v>4.1500000000000002E-2</v>
      </c>
      <c r="I29" s="57" cm="1">
        <f t="array" ref="I29">_xldudf_OPTIONSAMURAI_STOCK($B29, I$6)</f>
        <v>-2.4493640000000001E-2</v>
      </c>
      <c r="J29" s="29"/>
      <c r="K29" s="29" t="str" cm="1">
        <f t="array" ref="K29">_xldudf_OPTIONSAMURAI_OPTION($B29, "CALL", $E$2, $C$2,K$6)</f>
        <v>Exxon Mobil Corporation</v>
      </c>
      <c r="L29" s="23" t="str" cm="1">
        <f t="array" ref="L29">_xldudf_OPTIONSAMURAI_OPTION($B29, "CALL", $E$2, $C$2,L$6)</f>
        <v>2022-04-14</v>
      </c>
      <c r="M29" s="29" cm="1">
        <f t="array" ref="M29">_xldudf_OPTIONSAMURAI_OPTION($B29, "CALL", $E$2, $C$2,M$6)</f>
        <v>92.5</v>
      </c>
      <c r="N29" s="29" cm="1">
        <f t="array" ref="N29">_xldudf_OPTIONSAMURAI_OPTION($B29, "CALL", $E$2, $C$2,N$6)</f>
        <v>1.595</v>
      </c>
      <c r="O29" s="29" cm="1">
        <f t="array" ref="O29">_xldudf_OPTIONSAMURAI_OPTION($B29, "CALL", $E$2, $C$2,O$6)</f>
        <v>0.26603789999999999</v>
      </c>
      <c r="P29" s="60" cm="1">
        <f t="array" ref="P29">_xldudf_OPTIONSAMURAI_OPTION($B29, "CALL", $E$2, $C$2,P$6)</f>
        <v>-5.1682319999999997E-2</v>
      </c>
      <c r="Q29" s="29"/>
      <c r="R29" s="63">
        <f t="shared" si="0"/>
        <v>1.914191419141914E-2</v>
      </c>
      <c r="S29" s="38">
        <f t="shared" ca="1" si="1"/>
        <v>0.21833745874587457</v>
      </c>
      <c r="T29" s="40">
        <f t="shared" ca="1" si="2"/>
        <v>0.25983745874587455</v>
      </c>
      <c r="U29" s="41">
        <f t="shared" si="3"/>
        <v>0.1101110111011101</v>
      </c>
      <c r="V29" s="42">
        <f t="shared" ca="1" si="4"/>
        <v>32</v>
      </c>
      <c r="W29" s="43">
        <f t="shared" si="5"/>
        <v>7.5799999999999983</v>
      </c>
    </row>
    <row r="30" spans="2:23" x14ac:dyDescent="0.25">
      <c r="B30" s="36" t="s">
        <v>65</v>
      </c>
      <c r="C30" s="23" t="str" cm="1">
        <f t="array" ref="C30">_xldudf_OPTIONSAMURAI_STOCK($B30, C$6)</f>
        <v>NextEra Energy, Inc.</v>
      </c>
      <c r="D30" s="29" t="str" cm="1">
        <f t="array" ref="D30">_xldudf_OPTIONSAMURAI_STOCK($B30, D$6)</f>
        <v>Utilities</v>
      </c>
      <c r="E30" s="37" cm="1">
        <f t="array" ref="E30">_xldudf_OPTIONSAMURAI_STOCK($B30, E$6)</f>
        <v>79.3</v>
      </c>
      <c r="F30" s="75" cm="1">
        <f t="array" ref="F30">_xldudf_OPTIONSAMURAI_STOCK($B30, F$6)</f>
        <v>152890410000</v>
      </c>
      <c r="G30" s="70" cm="1">
        <f t="array" ref="G30">_xldudf_OPTIONSAMURAI_STOCK($B30, G$6)</f>
        <v>0.96031743000000003</v>
      </c>
      <c r="H30" s="39" cm="1">
        <f t="array" ref="H30">_xldudf_OPTIONSAMURAI_STOCK($B30, H$6)</f>
        <v>1.9400000000000001E-2</v>
      </c>
      <c r="I30" s="57" cm="1">
        <f t="array" ref="I30">_xldudf_OPTIONSAMURAI_STOCK($B30, I$6)</f>
        <v>0.15914249999999999</v>
      </c>
      <c r="J30" s="29"/>
      <c r="K30" s="29" t="str" cm="1">
        <f t="array" ref="K30">_xldudf_OPTIONSAMURAI_OPTION($B30, "CALL", $E$2, $C$2,K$6)</f>
        <v>NextEra Energy, Inc.</v>
      </c>
      <c r="L30" s="23" t="str" cm="1">
        <f t="array" ref="L30">_xldudf_OPTIONSAMURAI_OPTION($B30, "CALL", $E$2, $C$2,L$6)</f>
        <v>2022-04-14</v>
      </c>
      <c r="M30" s="29" cm="1">
        <f t="array" ref="M30">_xldudf_OPTIONSAMURAI_OPTION($B30, "CALL", $E$2, $C$2,M$6)</f>
        <v>82.5</v>
      </c>
      <c r="N30" s="29" cm="1">
        <f t="array" ref="N30">_xldudf_OPTIONSAMURAI_OPTION($B30, "CALL", $E$2, $C$2,N$6)</f>
        <v>1.625</v>
      </c>
      <c r="O30" s="29" cm="1">
        <f t="array" ref="O30">_xldudf_OPTIONSAMURAI_OPTION($B30, "CALL", $E$2, $C$2,O$6)</f>
        <v>0.35162972999999997</v>
      </c>
      <c r="P30" s="60" cm="1">
        <f t="array" ref="P30">_xldudf_OPTIONSAMURAI_OPTION($B30, "CALL", $E$2, $C$2,P$6)</f>
        <v>-4.0429010000000001E-2</v>
      </c>
      <c r="Q30" s="29"/>
      <c r="R30" s="63">
        <f t="shared" si="0"/>
        <v>2.0920502092050208E-2</v>
      </c>
      <c r="S30" s="38">
        <f t="shared" ca="1" si="1"/>
        <v>0.23862447698744768</v>
      </c>
      <c r="T30" s="40">
        <f t="shared" ca="1" si="2"/>
        <v>0.25802447698744768</v>
      </c>
      <c r="U30" s="41">
        <f t="shared" si="3"/>
        <v>6.2117798519472196E-2</v>
      </c>
      <c r="V30" s="42">
        <f t="shared" ca="1" si="4"/>
        <v>32</v>
      </c>
      <c r="W30" s="43">
        <f t="shared" si="5"/>
        <v>3.2000000000000028</v>
      </c>
    </row>
    <row r="31" spans="2:23" x14ac:dyDescent="0.25">
      <c r="B31" s="36" t="s">
        <v>42</v>
      </c>
      <c r="C31" s="23" t="str" cm="1">
        <f t="array" ref="C31">_xldudf_OPTIONSAMURAI_STOCK($B31, C$6)</f>
        <v>T. Rowe Price Group, Inc.</v>
      </c>
      <c r="D31" s="29" t="str" cm="1">
        <f t="array" ref="D31">_xldudf_OPTIONSAMURAI_STOCK($B31, D$6)</f>
        <v>Financial</v>
      </c>
      <c r="E31" s="37" cm="1">
        <f t="array" ref="E31">_xldudf_OPTIONSAMURAI_STOCK($B31, E$6)</f>
        <v>136.33000000000001</v>
      </c>
      <c r="F31" s="75" cm="1">
        <f t="array" ref="F31">_xldudf_OPTIONSAMURAI_STOCK($B31, F$6)</f>
        <v>32030730000</v>
      </c>
      <c r="G31" s="70" cm="1">
        <f t="array" ref="G31">_xldudf_OPTIONSAMURAI_STOCK($B31, G$6)</f>
        <v>0.96825397000000002</v>
      </c>
      <c r="H31" s="39" cm="1">
        <f t="array" ref="H31">_xldudf_OPTIONSAMURAI_STOCK($B31, H$6)</f>
        <v>3.1699999999999999E-2</v>
      </c>
      <c r="I31" s="57" cm="1">
        <f t="array" ref="I31">_xldudf_OPTIONSAMURAI_STOCK($B31, I$6)</f>
        <v>0.1849923</v>
      </c>
      <c r="J31" s="29"/>
      <c r="K31" s="29" t="str" cm="1">
        <f t="array" ref="K31">_xldudf_OPTIONSAMURAI_OPTION($B31, "CALL", $E$2, $C$2,K$6)</f>
        <v>T. Rowe Price Group, Inc.</v>
      </c>
      <c r="L31" s="23" t="str" cm="1">
        <f t="array" ref="L31">_xldudf_OPTIONSAMURAI_OPTION($B31, "CALL", $E$2, $C$2,L$6)</f>
        <v>2022-04-14</v>
      </c>
      <c r="M31" s="29" cm="1">
        <f t="array" ref="M31">_xldudf_OPTIONSAMURAI_OPTION($B31, "CALL", $E$2, $C$2,M$6)</f>
        <v>145</v>
      </c>
      <c r="N31" s="29" cm="1">
        <f t="array" ref="N31">_xldudf_OPTIONSAMURAI_OPTION($B31, "CALL", $E$2, $C$2,N$6)</f>
        <v>2.65</v>
      </c>
      <c r="O31" s="29" cm="1">
        <f t="array" ref="O31">_xldudf_OPTIONSAMURAI_OPTION($B31, "CALL", $E$2, $C$2,O$6)</f>
        <v>0.30260399999999998</v>
      </c>
      <c r="P31" s="60" cm="1">
        <f t="array" ref="P31">_xldudf_OPTIONSAMURAI_OPTION($B31, "CALL", $E$2, $C$2,P$6)</f>
        <v>-7.6520160000000004E-2</v>
      </c>
      <c r="Q31" s="29"/>
      <c r="R31" s="63">
        <f t="shared" si="0"/>
        <v>1.9823459006582882E-2</v>
      </c>
      <c r="S31" s="38">
        <f t="shared" ca="1" si="1"/>
        <v>0.22611132929383598</v>
      </c>
      <c r="T31" s="40">
        <f t="shared" ca="1" si="2"/>
        <v>0.25781132929383599</v>
      </c>
      <c r="U31" s="41">
        <f t="shared" si="3"/>
        <v>8.4679832435667166E-2</v>
      </c>
      <c r="V31" s="42">
        <f t="shared" ca="1" si="4"/>
        <v>32</v>
      </c>
      <c r="W31" s="43">
        <f t="shared" si="5"/>
        <v>8.6699999999999875</v>
      </c>
    </row>
    <row r="32" spans="2:23" x14ac:dyDescent="0.25">
      <c r="B32" s="36" t="s">
        <v>26</v>
      </c>
      <c r="C32" s="23" t="str" cm="1">
        <f t="array" ref="C32">_xldudf_OPTIONSAMURAI_STOCK($B32, C$6)</f>
        <v>Air Products and Chemicals, Inc.</v>
      </c>
      <c r="D32" s="29" t="str" cm="1">
        <f t="array" ref="D32">_xldudf_OPTIONSAMURAI_STOCK($B32, D$6)</f>
        <v>Basic Materials</v>
      </c>
      <c r="E32" s="37" cm="1">
        <f t="array" ref="E32">_xldudf_OPTIONSAMURAI_STOCK($B32, E$6)</f>
        <v>219.38</v>
      </c>
      <c r="F32" s="75" cm="1">
        <f t="array" ref="F32">_xldudf_OPTIONSAMURAI_STOCK($B32, F$6)</f>
        <v>49371470000</v>
      </c>
      <c r="G32" s="70" cm="1">
        <f t="array" ref="G32">_xldudf_OPTIONSAMURAI_STOCK($B32, G$6)</f>
        <v>0.99206346000000001</v>
      </c>
      <c r="H32" s="39" cm="1">
        <f t="array" ref="H32">_xldudf_OPTIONSAMURAI_STOCK($B32, H$6)</f>
        <v>2.7300000000000001E-2</v>
      </c>
      <c r="I32" s="57" cm="1">
        <f t="array" ref="I32">_xldudf_OPTIONSAMURAI_STOCK($B32, I$6)</f>
        <v>0.42241772999999999</v>
      </c>
      <c r="J32" s="29"/>
      <c r="K32" s="29" t="str" cm="1">
        <f t="array" ref="K32">_xldudf_OPTIONSAMURAI_OPTION($B32, "CALL", $E$2, $C$2,K$6)</f>
        <v>Air Products and Chemicals, Inc.</v>
      </c>
      <c r="L32" s="23" t="str" cm="1">
        <f t="array" ref="L32">_xldudf_OPTIONSAMURAI_OPTION($B32, "CALL", $E$2, $C$2,L$6)</f>
        <v>2022-04-14</v>
      </c>
      <c r="M32" s="29" cm="1">
        <f t="array" ref="M32">_xldudf_OPTIONSAMURAI_OPTION($B32, "CALL", $E$2, $C$2,M$6)</f>
        <v>230</v>
      </c>
      <c r="N32" s="29" cm="1">
        <f t="array" ref="N32">_xldudf_OPTIONSAMURAI_OPTION($B32, "CALL", $E$2, $C$2,N$6)</f>
        <v>4.25</v>
      </c>
      <c r="O32" s="29" cm="1">
        <f t="array" ref="O32">_xldudf_OPTIONSAMURAI_OPTION($B32, "CALL", $E$2, $C$2,O$6)</f>
        <v>0.32847804000000003</v>
      </c>
      <c r="P32" s="60" cm="1">
        <f t="array" ref="P32">_xldudf_OPTIONSAMURAI_OPTION($B32, "CALL", $E$2, $C$2,P$6)</f>
        <v>-0.11326381000000001</v>
      </c>
      <c r="Q32" s="29"/>
      <c r="R32" s="63">
        <f t="shared" si="0"/>
        <v>1.9755496676428206E-2</v>
      </c>
      <c r="S32" s="38">
        <f t="shared" ca="1" si="1"/>
        <v>0.22533613396550922</v>
      </c>
      <c r="T32" s="40">
        <f t="shared" ca="1" si="2"/>
        <v>0.25263613396550921</v>
      </c>
      <c r="U32" s="41">
        <f t="shared" si="3"/>
        <v>6.9120996606702942E-2</v>
      </c>
      <c r="V32" s="42">
        <f t="shared" ca="1" si="4"/>
        <v>32</v>
      </c>
      <c r="W32" s="43">
        <f t="shared" si="5"/>
        <v>10.620000000000005</v>
      </c>
    </row>
    <row r="33" spans="2:23" x14ac:dyDescent="0.25">
      <c r="B33" s="36" t="s">
        <v>46</v>
      </c>
      <c r="C33" s="23" t="str" cm="1">
        <f t="array" ref="C33">_xldudf_OPTIONSAMURAI_STOCK($B33, C$6)</f>
        <v>West Pharmaceutical Services, Inc.</v>
      </c>
      <c r="D33" s="29" t="str" cm="1">
        <f t="array" ref="D33">_xldudf_OPTIONSAMURAI_STOCK($B33, D$6)</f>
        <v>Healthcare</v>
      </c>
      <c r="E33" s="37" cm="1">
        <f t="array" ref="E33">_xldudf_OPTIONSAMURAI_STOCK($B33, E$6)</f>
        <v>363.21</v>
      </c>
      <c r="F33" s="75" cm="1">
        <f t="array" ref="F33">_xldudf_OPTIONSAMURAI_STOCK($B33, F$6)</f>
        <v>27262540000</v>
      </c>
      <c r="G33" s="70" cm="1">
        <f t="array" ref="G33">_xldudf_OPTIONSAMURAI_STOCK($B33, G$6)</f>
        <v>0.86111110000000002</v>
      </c>
      <c r="H33" s="38" cm="1">
        <f t="array" ref="H33">_xldudf_OPTIONSAMURAI_STOCK($B33, H$6)</f>
        <v>2E-3</v>
      </c>
      <c r="I33" s="57" cm="1">
        <f t="array" ref="I33">_xldudf_OPTIONSAMURAI_STOCK($B33, I$6)</f>
        <v>0.2224333</v>
      </c>
      <c r="J33" s="29"/>
      <c r="K33" s="29" t="e">
        <f>ROUNDUP(D33,0)</f>
        <v>#VALUE!</v>
      </c>
      <c r="L33" s="23" t="str" cm="1">
        <f t="array" ref="L33">_xldudf_OPTIONSAMURAI_OPTION($B33, "CALL", $E$2, $C$2,L$6)</f>
        <v>2022-04-14</v>
      </c>
      <c r="M33" s="29" cm="1">
        <f t="array" ref="M33">_xldudf_OPTIONSAMURAI_OPTION($B33, "CALL", $E$2, $C$2,M$6)</f>
        <v>390</v>
      </c>
      <c r="N33" s="29" cm="1">
        <f t="array" ref="N33">_xldudf_OPTIONSAMURAI_OPTION($B33, "CALL", $E$2, $C$2,N$6)</f>
        <v>7.75</v>
      </c>
      <c r="O33" s="29" cm="1">
        <f t="array" ref="O33">_xldudf_OPTIONSAMURAI_OPTION($B33, "CALL", $E$2, $C$2,O$6)</f>
        <v>0.29898244000000002</v>
      </c>
      <c r="P33" s="60" cm="1">
        <f t="array" ref="P33">_xldudf_OPTIONSAMURAI_OPTION($B33, "CALL", $E$2, $C$2,P$6)</f>
        <v>-0.22737877000000001</v>
      </c>
      <c r="Q33" s="29"/>
      <c r="R33" s="63">
        <f t="shared" si="0"/>
        <v>2.1802734484892818E-2</v>
      </c>
      <c r="S33" s="38">
        <f t="shared" ca="1" si="1"/>
        <v>0.24868744021830871</v>
      </c>
      <c r="T33" s="40">
        <f t="shared" ca="1" si="2"/>
        <v>0.25068744021830869</v>
      </c>
      <c r="U33" s="41">
        <f t="shared" si="3"/>
        <v>9.7169864401057848E-2</v>
      </c>
      <c r="V33" s="42">
        <f t="shared" ca="1" si="4"/>
        <v>32</v>
      </c>
      <c r="W33" s="43">
        <f t="shared" si="5"/>
        <v>26.79000000000002</v>
      </c>
    </row>
    <row r="34" spans="2:23" x14ac:dyDescent="0.25">
      <c r="B34" s="36" t="s">
        <v>61</v>
      </c>
      <c r="C34" s="23" t="str" cm="1">
        <f t="array" ref="C34">_xldudf_OPTIONSAMURAI_STOCK($B34, C$6)</f>
        <v>Chubb Limited</v>
      </c>
      <c r="D34" s="29" t="str" cm="1">
        <f t="array" ref="D34">_xldudf_OPTIONSAMURAI_STOCK($B34, D$6)</f>
        <v>Financial</v>
      </c>
      <c r="E34" s="37" cm="1">
        <f t="array" ref="E34">_xldudf_OPTIONSAMURAI_STOCK($B34, E$6)</f>
        <v>201.91</v>
      </c>
      <c r="F34" s="75" cm="1">
        <f t="array" ref="F34">_xldudf_OPTIONSAMURAI_STOCK($B34, F$6)</f>
        <v>86259990000</v>
      </c>
      <c r="G34" s="70" cm="1">
        <f t="array" ref="G34">_xldudf_OPTIONSAMURAI_STOCK($B34, G$6)</f>
        <v>0.96428572999999995</v>
      </c>
      <c r="H34" s="38" cm="1">
        <f t="array" ref="H34">_xldudf_OPTIONSAMURAI_STOCK($B34, H$6)</f>
        <v>1.5800000000000002E-2</v>
      </c>
      <c r="I34" s="57" cm="1">
        <f t="array" ref="I34">_xldudf_OPTIONSAMURAI_STOCK($B34, I$6)</f>
        <v>0.11727998000000001</v>
      </c>
      <c r="J34" s="29"/>
      <c r="K34" s="29" t="e">
        <f>ROUNDUP(D34,0)</f>
        <v>#VALUE!</v>
      </c>
      <c r="L34" s="23" t="str" cm="1">
        <f t="array" ref="L34">_xldudf_OPTIONSAMURAI_OPTION($B34, "CALL", $E$2, $C$2,L$6)</f>
        <v>2022-04-14</v>
      </c>
      <c r="M34" s="29" cm="1">
        <f t="array" ref="M34">_xldudf_OPTIONSAMURAI_OPTION($B34, "CALL", $E$2, $C$2,M$6)</f>
        <v>210</v>
      </c>
      <c r="N34" s="29" cm="1">
        <f t="array" ref="N34">_xldudf_OPTIONSAMURAI_OPTION($B34, "CALL", $E$2, $C$2,N$6)</f>
        <v>3.95</v>
      </c>
      <c r="O34" s="29" cm="1">
        <f t="array" ref="O34">_xldudf_OPTIONSAMURAI_OPTION($B34, "CALL", $E$2, $C$2,O$6)</f>
        <v>0.34733956999999999</v>
      </c>
      <c r="P34" s="60" cm="1">
        <f t="array" ref="P34">_xldudf_OPTIONSAMURAI_OPTION($B34, "CALL", $E$2, $C$2,P$6)</f>
        <v>-9.9438330000000005E-2</v>
      </c>
      <c r="Q34" s="29"/>
      <c r="R34" s="63">
        <f t="shared" si="0"/>
        <v>1.9953525964841384E-2</v>
      </c>
      <c r="S34" s="38">
        <f t="shared" ca="1" si="1"/>
        <v>0.22759490553647202</v>
      </c>
      <c r="T34" s="40">
        <f t="shared" ca="1" si="2"/>
        <v>0.24339490553647203</v>
      </c>
      <c r="U34" s="41">
        <f t="shared" si="3"/>
        <v>6.0820367751060832E-2</v>
      </c>
      <c r="V34" s="42">
        <f t="shared" ca="1" si="4"/>
        <v>32</v>
      </c>
      <c r="W34" s="43">
        <f t="shared" si="5"/>
        <v>8.0900000000000034</v>
      </c>
    </row>
    <row r="35" spans="2:23" x14ac:dyDescent="0.25">
      <c r="B35" s="36" t="s">
        <v>48</v>
      </c>
      <c r="C35" s="23" t="str" cm="1">
        <f t="array" ref="C35">_xldudf_OPTIONSAMURAI_STOCK($B35, C$6)</f>
        <v>Federal Realty Investment Trust</v>
      </c>
      <c r="D35" s="29" t="str" cm="1">
        <f t="array" ref="D35">_xldudf_OPTIONSAMURAI_STOCK($B35, D$6)</f>
        <v>Real Estate</v>
      </c>
      <c r="E35" s="37" cm="1">
        <f t="array" ref="E35">_xldudf_OPTIONSAMURAI_STOCK($B35, E$6)</f>
        <v>118.44</v>
      </c>
      <c r="F35" s="75" cm="1">
        <f t="array" ref="F35">_xldudf_OPTIONSAMURAI_STOCK($B35, F$6)</f>
        <v>9315310000</v>
      </c>
      <c r="G35" s="70" cm="1">
        <f t="array" ref="G35">_xldudf_OPTIONSAMURAI_STOCK($B35, G$6)</f>
        <v>0.85714287</v>
      </c>
      <c r="H35" s="38" cm="1">
        <f t="array" ref="H35">_xldudf_OPTIONSAMURAI_STOCK($B35, H$6)</f>
        <v>3.61E-2</v>
      </c>
      <c r="I35" s="57" cm="1">
        <f t="array" ref="I35">_xldudf_OPTIONSAMURAI_STOCK($B35, I$6)</f>
        <v>0.16725767999999999</v>
      </c>
      <c r="J35" s="29"/>
      <c r="K35" s="29" t="e">
        <f>ROUNDUP(D35,0)</f>
        <v>#VALUE!</v>
      </c>
      <c r="L35" s="23" t="str" cm="1">
        <f t="array" ref="L35">_xldudf_OPTIONSAMURAI_OPTION($B35, "CALL", $E$2, $C$2,L$6)</f>
        <v>2022-04-14</v>
      </c>
      <c r="M35" s="29" cm="1">
        <f t="array" ref="M35">_xldudf_OPTIONSAMURAI_OPTION($B35, "CALL", $E$2, $C$2,M$6)</f>
        <v>125</v>
      </c>
      <c r="N35" s="29" cm="1">
        <f t="array" ref="N35">_xldudf_OPTIONSAMURAI_OPTION($B35, "CALL", $E$2, $C$2,N$6)</f>
        <v>2.0249999999999999</v>
      </c>
      <c r="O35" s="29" cm="1">
        <f t="array" ref="O35">_xldudf_OPTIONSAMURAI_OPTION($B35, "CALL", $E$2, $C$2,O$6)</f>
        <v>0.30154720000000002</v>
      </c>
      <c r="P35" s="60" cm="1">
        <f t="array" ref="P35">_xldudf_OPTIONSAMURAI_OPTION($B35, "CALL", $E$2, $C$2,P$6)</f>
        <v>-5.8387769999999999E-2</v>
      </c>
      <c r="Q35" s="29"/>
      <c r="R35" s="63">
        <f t="shared" si="0"/>
        <v>1.7394665635871668E-2</v>
      </c>
      <c r="S35" s="38">
        <f t="shared" ca="1" si="1"/>
        <v>0.19840790490916121</v>
      </c>
      <c r="T35" s="40">
        <f t="shared" ca="1" si="2"/>
        <v>0.23450790490916121</v>
      </c>
      <c r="U35" s="41">
        <f t="shared" si="3"/>
        <v>7.3744792337757187E-2</v>
      </c>
      <c r="V35" s="42">
        <f t="shared" ca="1" si="4"/>
        <v>32</v>
      </c>
      <c r="W35" s="43">
        <f t="shared" si="5"/>
        <v>6.5600000000000023</v>
      </c>
    </row>
    <row r="36" spans="2:23" x14ac:dyDescent="0.25">
      <c r="B36" s="36" t="s">
        <v>40</v>
      </c>
      <c r="C36" s="23" t="str" cm="1">
        <f t="array" ref="C36">_xldudf_OPTIONSAMURAI_STOCK($B36, C$6)</f>
        <v>Cintas Corporation</v>
      </c>
      <c r="D36" s="29" t="str" cm="1">
        <f t="array" ref="D36">_xldudf_OPTIONSAMURAI_STOCK($B36, D$6)</f>
        <v>Industrials</v>
      </c>
      <c r="E36" s="37" cm="1">
        <f t="array" ref="E36">_xldudf_OPTIONSAMURAI_STOCK($B36, E$6)</f>
        <v>369.3</v>
      </c>
      <c r="F36" s="75" cm="1">
        <f t="array" ref="F36">_xldudf_OPTIONSAMURAI_STOCK($B36, F$6)</f>
        <v>38252090000</v>
      </c>
      <c r="G36" s="70" cm="1">
        <f t="array" ref="G36">_xldudf_OPTIONSAMURAI_STOCK($B36, G$6)</f>
        <v>0.98015874999999997</v>
      </c>
      <c r="H36" s="38" cm="1">
        <f t="array" ref="H36">_xldudf_OPTIONSAMURAI_STOCK($B36, H$6)</f>
        <v>1.03E-2</v>
      </c>
      <c r="I36" s="57" cm="1">
        <f t="array" ref="I36">_xldudf_OPTIONSAMURAI_STOCK($B36, I$6)</f>
        <v>0.23899269000000001</v>
      </c>
      <c r="J36" s="29"/>
      <c r="K36" s="29" t="e">
        <f>ROUNDUP(D36,0)</f>
        <v>#VALUE!</v>
      </c>
      <c r="L36" s="23" t="str" cm="1">
        <f t="array" ref="L36">_xldudf_OPTIONSAMURAI_OPTION($B36, "CALL", $E$2, $C$2,L$6)</f>
        <v>2022-04-14</v>
      </c>
      <c r="M36" s="29" cm="1">
        <f t="array" ref="M36">_xldudf_OPTIONSAMURAI_OPTION($B36, "CALL", $E$2, $C$2,M$6)</f>
        <v>390</v>
      </c>
      <c r="N36" s="29" cm="1">
        <f t="array" ref="N36">_xldudf_OPTIONSAMURAI_OPTION($B36, "CALL", $E$2, $C$2,N$6)</f>
        <v>6.9</v>
      </c>
      <c r="O36" s="29" cm="1">
        <f t="array" ref="O36">_xldudf_OPTIONSAMURAI_OPTION($B36, "CALL", $E$2, $C$2,O$6)</f>
        <v>0.31034908</v>
      </c>
      <c r="P36" s="60" cm="1">
        <f t="array" ref="P36">_xldudf_OPTIONSAMURAI_OPTION($B36, "CALL", $E$2, $C$2,P$6)</f>
        <v>-0.19420195000000001</v>
      </c>
      <c r="Q36" s="29"/>
      <c r="R36" s="63">
        <f t="shared" si="0"/>
        <v>1.9039735099337748E-2</v>
      </c>
      <c r="S36" s="38">
        <f t="shared" ca="1" si="1"/>
        <v>0.21717197847682118</v>
      </c>
      <c r="T36" s="40">
        <f t="shared" ca="1" si="2"/>
        <v>0.22747197847682118</v>
      </c>
      <c r="U36" s="41">
        <f t="shared" si="3"/>
        <v>7.6158940397350952E-2</v>
      </c>
      <c r="V36" s="42">
        <f t="shared" ca="1" si="4"/>
        <v>32</v>
      </c>
      <c r="W36" s="43">
        <f t="shared" si="5"/>
        <v>20.699999999999989</v>
      </c>
    </row>
    <row r="37" spans="2:23" x14ac:dyDescent="0.25">
      <c r="B37" s="36" t="s">
        <v>37</v>
      </c>
      <c r="C37" s="23" t="str" cm="1">
        <f t="array" ref="C37">_xldudf_OPTIONSAMURAI_STOCK($B37, C$6)</f>
        <v>S&amp;P Global Inc.</v>
      </c>
      <c r="D37" s="29" t="str" cm="1">
        <f t="array" ref="D37">_xldudf_OPTIONSAMURAI_STOCK($B37, D$6)</f>
        <v>Financial</v>
      </c>
      <c r="E37" s="37" cm="1">
        <f t="array" ref="E37">_xldudf_OPTIONSAMURAI_STOCK($B37, E$6)</f>
        <v>379.68</v>
      </c>
      <c r="F37" s="75" cm="1">
        <f t="array" ref="F37">_xldudf_OPTIONSAMURAI_STOCK($B37, F$6)</f>
        <v>135477410000</v>
      </c>
      <c r="G37" s="70" cm="1">
        <f t="array" ref="G37">_xldudf_OPTIONSAMURAI_STOCK($B37, G$6)</f>
        <v>0.96428572999999995</v>
      </c>
      <c r="H37" s="39" cm="1">
        <f t="array" ref="H37">_xldudf_OPTIONSAMURAI_STOCK($B37, H$6)</f>
        <v>8.0999999999999996E-3</v>
      </c>
      <c r="I37" s="57" cm="1">
        <f t="array" ref="I37">_xldudf_OPTIONSAMURAI_STOCK($B37, I$6)</f>
        <v>0.28568795000000002</v>
      </c>
      <c r="J37" s="29"/>
      <c r="K37" s="29" t="str" cm="1">
        <f t="array" ref="K37">_xldudf_OPTIONSAMURAI_OPTION($B37, "CALL", $E$2, $C$2,K$6)</f>
        <v>S&amp;P Global Inc.</v>
      </c>
      <c r="L37" s="23" t="str" cm="1">
        <f t="array" ref="L37">_xldudf_OPTIONSAMURAI_OPTION($B37, "CALL", $E$2, $C$2,L$6)</f>
        <v>2022-04-14</v>
      </c>
      <c r="M37" s="29" cm="1">
        <f t="array" ref="M37">_xldudf_OPTIONSAMURAI_OPTION($B37, "CALL", $E$2, $C$2,M$6)</f>
        <v>400</v>
      </c>
      <c r="N37" s="29" cm="1">
        <f t="array" ref="N37">_xldudf_OPTIONSAMURAI_OPTION($B37, "CALL", $E$2, $C$2,N$6)</f>
        <v>7.1</v>
      </c>
      <c r="O37" s="29" cm="1">
        <f t="array" ref="O37">_xldudf_OPTIONSAMURAI_OPTION($B37, "CALL", $E$2, $C$2,O$6)</f>
        <v>0.31491590000000003</v>
      </c>
      <c r="P37" s="60" cm="1">
        <f t="array" ref="P37">_xldudf_OPTIONSAMURAI_OPTION($B37, "CALL", $E$2, $C$2,P$6)</f>
        <v>-0.19699842000000001</v>
      </c>
      <c r="Q37" s="29"/>
      <c r="R37" s="63">
        <f t="shared" si="0"/>
        <v>1.9056310054216544E-2</v>
      </c>
      <c r="S37" s="38">
        <f t="shared" ca="1" si="1"/>
        <v>0.21736103655590747</v>
      </c>
      <c r="T37" s="40">
        <f t="shared" ca="1" si="2"/>
        <v>0.22546103655590746</v>
      </c>
      <c r="U37" s="41">
        <f t="shared" si="3"/>
        <v>7.3594932631917964E-2</v>
      </c>
      <c r="V37" s="42">
        <f t="shared" ca="1" si="4"/>
        <v>32</v>
      </c>
      <c r="W37" s="43">
        <f t="shared" si="5"/>
        <v>20.319999999999993</v>
      </c>
    </row>
    <row r="38" spans="2:23" x14ac:dyDescent="0.25">
      <c r="B38" s="36" t="s">
        <v>45</v>
      </c>
      <c r="C38" s="23" t="str" cm="1">
        <f t="array" ref="C38">_xldudf_OPTIONSAMURAI_STOCK($B38, C$6)</f>
        <v>Emerson Electric Co.</v>
      </c>
      <c r="D38" s="29" t="str" cm="1">
        <f t="array" ref="D38">_xldudf_OPTIONSAMURAI_STOCK($B38, D$6)</f>
        <v>Industrials</v>
      </c>
      <c r="E38" s="37" cm="1">
        <f t="array" ref="E38">_xldudf_OPTIONSAMURAI_STOCK($B38, E$6)</f>
        <v>93</v>
      </c>
      <c r="F38" s="75" cm="1">
        <f t="array" ref="F38">_xldudf_OPTIONSAMURAI_STOCK($B38, F$6)</f>
        <v>56231520000</v>
      </c>
      <c r="G38" s="70" cm="1">
        <f t="array" ref="G38">_xldudf_OPTIONSAMURAI_STOCK($B38, G$6)</f>
        <v>0.98015874999999997</v>
      </c>
      <c r="H38" s="39" cm="1">
        <f t="array" ref="H38">_xldudf_OPTIONSAMURAI_STOCK($B38, H$6)</f>
        <v>2.2200000000000001E-2</v>
      </c>
      <c r="I38" s="57" cm="1">
        <f t="array" ref="I38">_xldudf_OPTIONSAMURAI_STOCK($B38, I$6)</f>
        <v>0.18978494000000001</v>
      </c>
      <c r="J38" s="29"/>
      <c r="K38" s="29" t="str" cm="1">
        <f t="array" ref="K38">_xldudf_OPTIONSAMURAI_OPTION($B38, "CALL", $E$2, $C$2,K$6)</f>
        <v>Emerson Electric Co.</v>
      </c>
      <c r="L38" s="23" t="str" cm="1">
        <f t="array" ref="L38">_xldudf_OPTIONSAMURAI_OPTION($B38, "CALL", $E$2, $C$2,L$6)</f>
        <v>2022-04-14</v>
      </c>
      <c r="M38" s="29" cm="1">
        <f t="array" ref="M38">_xldudf_OPTIONSAMURAI_OPTION($B38, "CALL", $E$2, $C$2,M$6)</f>
        <v>97.5</v>
      </c>
      <c r="N38" s="29" cm="1">
        <f t="array" ref="N38">_xldudf_OPTIONSAMURAI_OPTION($B38, "CALL", $E$2, $C$2,N$6)</f>
        <v>1.625</v>
      </c>
      <c r="O38" s="29" cm="1">
        <f t="array" ref="O38">_xldudf_OPTIONSAMURAI_OPTION($B38, "CALL", $E$2, $C$2,O$6)</f>
        <v>0.31710716999999999</v>
      </c>
      <c r="P38" s="60" cm="1">
        <f t="array" ref="P38">_xldudf_OPTIONSAMURAI_OPTION($B38, "CALL", $E$2, $C$2,P$6)</f>
        <v>-4.4685170000000003E-2</v>
      </c>
      <c r="Q38" s="29"/>
      <c r="R38" s="63">
        <f t="shared" si="0"/>
        <v>1.7783857729138167E-2</v>
      </c>
      <c r="S38" s="38">
        <f t="shared" ca="1" si="1"/>
        <v>0.2028471272229822</v>
      </c>
      <c r="T38" s="40">
        <f t="shared" ca="1" si="2"/>
        <v>0.2250471272229822</v>
      </c>
      <c r="U38" s="41">
        <f t="shared" si="3"/>
        <v>6.7031463748290013E-2</v>
      </c>
      <c r="V38" s="42">
        <f t="shared" ca="1" si="4"/>
        <v>32</v>
      </c>
      <c r="W38" s="43">
        <f t="shared" si="5"/>
        <v>4.5</v>
      </c>
    </row>
    <row r="39" spans="2:23" x14ac:dyDescent="0.25">
      <c r="B39" s="36" t="s">
        <v>52</v>
      </c>
      <c r="C39" s="23" t="str" cm="1">
        <f t="array" ref="C39">_xldudf_OPTIONSAMURAI_STOCK($B39, C$6)</f>
        <v>Caterpillar Inc.</v>
      </c>
      <c r="D39" s="29" t="str" cm="1">
        <f t="array" ref="D39">_xldudf_OPTIONSAMURAI_STOCK($B39, D$6)</f>
        <v>Industrials</v>
      </c>
      <c r="E39" s="37" cm="1">
        <f t="array" ref="E39">_xldudf_OPTIONSAMURAI_STOCK($B39, E$6)</f>
        <v>214.83</v>
      </c>
      <c r="F39" s="75" cm="1">
        <f t="array" ref="F39">_xldudf_OPTIONSAMURAI_STOCK($B39, F$6)</f>
        <v>114648330000</v>
      </c>
      <c r="G39" s="70" cm="1">
        <f t="array" ref="G39">_xldudf_OPTIONSAMURAI_STOCK($B39, G$6)</f>
        <v>0.98809519999999995</v>
      </c>
      <c r="H39" s="39" cm="1">
        <f t="array" ref="H39">_xldudf_OPTIONSAMURAI_STOCK($B39, H$6)</f>
        <v>2.07E-2</v>
      </c>
      <c r="I39" s="57" cm="1">
        <f t="array" ref="I39">_xldudf_OPTIONSAMURAI_STOCK($B39, I$6)</f>
        <v>8.4764699999999998E-2</v>
      </c>
      <c r="J39" s="29"/>
      <c r="K39" s="29" t="str" cm="1">
        <f t="array" ref="K39">_xldudf_OPTIONSAMURAI_OPTION($B39, "CALL", $E$2, $C$2,K$6)</f>
        <v>Caterpillar Inc.</v>
      </c>
      <c r="L39" s="23" t="str" cm="1">
        <f t="array" ref="L39">_xldudf_OPTIONSAMURAI_OPTION($B39, "CALL", $E$2, $C$2,L$6)</f>
        <v>2022-04-14</v>
      </c>
      <c r="M39" s="29" cm="1">
        <f t="array" ref="M39">_xldudf_OPTIONSAMURAI_OPTION($B39, "CALL", $E$2, $C$2,M$6)</f>
        <v>230</v>
      </c>
      <c r="N39" s="29" cm="1">
        <f t="array" ref="N39">_xldudf_OPTIONSAMURAI_OPTION($B39, "CALL", $E$2, $C$2,N$6)</f>
        <v>3.7250000000000001</v>
      </c>
      <c r="O39" s="29" cm="1">
        <f t="array" ref="O39">_xldudf_OPTIONSAMURAI_OPTION($B39, "CALL", $E$2, $C$2,O$6)</f>
        <v>0.27947965000000002</v>
      </c>
      <c r="P39" s="60" cm="1">
        <f t="array" ref="P39">_xldudf_OPTIONSAMURAI_OPTION($B39, "CALL", $E$2, $C$2,P$6)</f>
        <v>-0.11514186</v>
      </c>
      <c r="Q39" s="29"/>
      <c r="R39" s="63">
        <f t="shared" si="0"/>
        <v>1.764524762558916E-2</v>
      </c>
      <c r="S39" s="38">
        <f t="shared" ca="1" si="1"/>
        <v>0.20126610572937637</v>
      </c>
      <c r="T39" s="40">
        <f t="shared" ca="1" si="2"/>
        <v>0.22196610572937636</v>
      </c>
      <c r="U39" s="41">
        <f t="shared" si="3"/>
        <v>8.9505222519599192E-2</v>
      </c>
      <c r="V39" s="42">
        <f t="shared" ca="1" si="4"/>
        <v>32</v>
      </c>
      <c r="W39" s="43">
        <f t="shared" si="5"/>
        <v>15.169999999999987</v>
      </c>
    </row>
    <row r="40" spans="2:23" x14ac:dyDescent="0.25">
      <c r="B40" s="36" t="s">
        <v>35</v>
      </c>
      <c r="C40" s="23" t="str" cm="1">
        <f t="array" ref="C40">_xldudf_OPTIONSAMURAI_STOCK($B40, C$6)</f>
        <v>Ecolab Inc.</v>
      </c>
      <c r="D40" s="29" t="str" cm="1">
        <f t="array" ref="D40">_xldudf_OPTIONSAMURAI_STOCK($B40, D$6)</f>
        <v>Basic Materials</v>
      </c>
      <c r="E40" s="37" cm="1">
        <f t="array" ref="E40">_xldudf_OPTIONSAMURAI_STOCK($B40, E$6)</f>
        <v>158.85</v>
      </c>
      <c r="F40" s="75" cm="1">
        <f t="array" ref="F40">_xldudf_OPTIONSAMURAI_STOCK($B40, F$6)</f>
        <v>46366730000</v>
      </c>
      <c r="G40" s="70" cm="1">
        <f t="array" ref="G40">_xldudf_OPTIONSAMURAI_STOCK($B40, G$6)</f>
        <v>0.98412699999999997</v>
      </c>
      <c r="H40" s="38" cm="1">
        <f t="array" ref="H40">_xldudf_OPTIONSAMURAI_STOCK($B40, H$6)</f>
        <v>1.2800000000000001E-2</v>
      </c>
      <c r="I40" s="57" cm="1">
        <f t="array" ref="I40">_xldudf_OPTIONSAMURAI_STOCK($B40, I$6)</f>
        <v>0.29090336</v>
      </c>
      <c r="J40" s="29"/>
      <c r="K40" s="29" t="e">
        <f>ROUNDUP(D40,0)</f>
        <v>#VALUE!</v>
      </c>
      <c r="L40" s="23" t="str" cm="1">
        <f t="array" ref="L40">_xldudf_OPTIONSAMURAI_OPTION($B40, "CALL", $E$2, $C$2,L$6)</f>
        <v>2022-04-14</v>
      </c>
      <c r="M40" s="29" cm="1">
        <f t="array" ref="M40">_xldudf_OPTIONSAMURAI_OPTION($B40, "CALL", $E$2, $C$2,M$6)</f>
        <v>170</v>
      </c>
      <c r="N40" s="29" cm="1">
        <f t="array" ref="N40">_xldudf_OPTIONSAMURAI_OPTION($B40, "CALL", $E$2, $C$2,N$6)</f>
        <v>2.8</v>
      </c>
      <c r="O40" s="29" cm="1">
        <f t="array" ref="O40">_xldudf_OPTIONSAMURAI_OPTION($B40, "CALL", $E$2, $C$2,O$6)</f>
        <v>0.28192243</v>
      </c>
      <c r="P40" s="60" cm="1">
        <f t="array" ref="P40">_xldudf_OPTIONSAMURAI_OPTION($B40, "CALL", $E$2, $C$2,P$6)</f>
        <v>-8.5961460000000003E-2</v>
      </c>
      <c r="Q40" s="29"/>
      <c r="R40" s="63">
        <f t="shared" ref="R40:R72" si="6">N40/(E40-N40)</f>
        <v>1.7942966997757132E-2</v>
      </c>
      <c r="S40" s="38">
        <f t="shared" ref="S40:S71" ca="1" si="7">R40*365/V40</f>
        <v>0.20466196731816727</v>
      </c>
      <c r="T40" s="40">
        <f t="shared" ref="T40:T71" ca="1" si="8">S40+H40</f>
        <v>0.21746196731816728</v>
      </c>
      <c r="U40" s="41">
        <f t="shared" ref="U40:U72" si="9">(N40+W40)/(E40-N40)</f>
        <v>8.9394424863825747E-2</v>
      </c>
      <c r="V40" s="42">
        <f t="shared" ref="V40:V72" ca="1" si="10">L40-TODAY()</f>
        <v>32</v>
      </c>
      <c r="W40" s="43">
        <f t="shared" ref="W40:W72" si="11">M40-E40</f>
        <v>11.150000000000006</v>
      </c>
    </row>
    <row r="41" spans="2:23" x14ac:dyDescent="0.25">
      <c r="B41" s="36" t="s">
        <v>43</v>
      </c>
      <c r="C41" s="23" t="str" cm="1">
        <f t="array" ref="C41">_xldudf_OPTIONSAMURAI_STOCK($B41, C$6)</f>
        <v>A. O. Smith Corporation</v>
      </c>
      <c r="D41" s="29" t="str" cm="1">
        <f t="array" ref="D41">_xldudf_OPTIONSAMURAI_STOCK($B41, D$6)</f>
        <v>Industrials</v>
      </c>
      <c r="E41" s="37" cm="1">
        <f t="array" ref="E41">_xldudf_OPTIONSAMURAI_STOCK($B41, E$6)</f>
        <v>65.72</v>
      </c>
      <c r="F41" s="75" cm="1">
        <f t="array" ref="F41">_xldudf_OPTIONSAMURAI_STOCK($B41, F$6)</f>
        <v>10387700000</v>
      </c>
      <c r="G41" s="70" cm="1">
        <f t="array" ref="G41">_xldudf_OPTIONSAMURAI_STOCK($B41, G$6)</f>
        <v>0.94444439999999996</v>
      </c>
      <c r="H41" s="38" cm="1">
        <f t="array" ref="H41">_xldudf_OPTIONSAMURAI_STOCK($B41, H$6)</f>
        <v>1.7000000000000001E-2</v>
      </c>
      <c r="I41" s="57" cm="1">
        <f t="array" ref="I41">_xldudf_OPTIONSAMURAI_STOCK($B41, I$6)</f>
        <v>0.25958613000000003</v>
      </c>
      <c r="J41" s="29"/>
      <c r="K41" s="29" t="e">
        <f>ROUNDUP(D41,0)</f>
        <v>#VALUE!</v>
      </c>
      <c r="L41" s="23" t="str" cm="1">
        <f t="array" ref="L41">_xldudf_OPTIONSAMURAI_OPTION($B41, "CALL", $E$2, $C$2,L$6)</f>
        <v>2022-04-14</v>
      </c>
      <c r="M41" s="29" cm="1">
        <f t="array" ref="M41">_xldudf_OPTIONSAMURAI_OPTION($B41, "CALL", $E$2, $C$2,M$6)</f>
        <v>70</v>
      </c>
      <c r="N41" s="29" cm="1">
        <f t="array" ref="N41">_xldudf_OPTIONSAMURAI_OPTION($B41, "CALL", $E$2, $C$2,N$6)</f>
        <v>1.125</v>
      </c>
      <c r="O41" s="29" cm="1">
        <f t="array" ref="O41">_xldudf_OPTIONSAMURAI_OPTION($B41, "CALL", $E$2, $C$2,O$6)</f>
        <v>0.28589072999999998</v>
      </c>
      <c r="P41" s="60" cm="1">
        <f t="array" ref="P41">_xldudf_OPTIONSAMURAI_OPTION($B41, "CALL", $E$2, $C$2,P$6)</f>
        <v>-3.4066680000000002E-2</v>
      </c>
      <c r="Q41" s="29"/>
      <c r="R41" s="63">
        <f t="shared" si="6"/>
        <v>1.7416208684882733E-2</v>
      </c>
      <c r="S41" s="38">
        <f t="shared" ca="1" si="7"/>
        <v>0.19865363031194366</v>
      </c>
      <c r="T41" s="40">
        <f t="shared" ca="1" si="8"/>
        <v>0.21565363031194368</v>
      </c>
      <c r="U41" s="41">
        <f t="shared" si="9"/>
        <v>8.3675207059369941E-2</v>
      </c>
      <c r="V41" s="42">
        <f t="shared" ca="1" si="10"/>
        <v>32</v>
      </c>
      <c r="W41" s="43">
        <f t="shared" si="11"/>
        <v>4.2800000000000011</v>
      </c>
    </row>
    <row r="42" spans="2:23" x14ac:dyDescent="0.25">
      <c r="B42" s="36" t="s">
        <v>34</v>
      </c>
      <c r="C42" s="23" t="str" cm="1">
        <f t="array" ref="C42">_xldudf_OPTIONSAMURAI_STOCK($B42, C$6)</f>
        <v>Target Corporation</v>
      </c>
      <c r="D42" s="29" t="str" cm="1">
        <f t="array" ref="D42">_xldudf_OPTIONSAMURAI_STOCK($B42, D$6)</f>
        <v>Consumer Defensive</v>
      </c>
      <c r="E42" s="37" cm="1">
        <f t="array" ref="E42">_xldudf_OPTIONSAMURAI_STOCK($B42, E$6)</f>
        <v>206.97</v>
      </c>
      <c r="F42" s="75" cm="1">
        <f t="array" ref="F42">_xldudf_OPTIONSAMURAI_STOCK($B42, F$6)</f>
        <v>99049630000</v>
      </c>
      <c r="G42" s="70" cm="1">
        <f t="array" ref="G42">_xldudf_OPTIONSAMURAI_STOCK($B42, G$6)</f>
        <v>0.91269840000000002</v>
      </c>
      <c r="H42" s="39" cm="1">
        <f t="array" ref="H42">_xldudf_OPTIONSAMURAI_STOCK($B42, H$6)</f>
        <v>1.7399999999999999E-2</v>
      </c>
      <c r="I42" s="57" cm="1">
        <f t="array" ref="I42">_xldudf_OPTIONSAMURAI_STOCK($B42, I$6)</f>
        <v>0.34430110000000003</v>
      </c>
      <c r="J42" s="29"/>
      <c r="K42" s="29" t="str" cm="1">
        <f t="array" ref="K42">_xldudf_OPTIONSAMURAI_OPTION($B42, "CALL", $E$2, $C$2,K$6)</f>
        <v>Target Corporation</v>
      </c>
      <c r="L42" s="23" t="str" cm="1">
        <f t="array" ref="L42">_xldudf_OPTIONSAMURAI_OPTION($B42, "CALL", $E$2, $C$2,L$6)</f>
        <v>2022-04-14</v>
      </c>
      <c r="M42" s="29" cm="1">
        <f t="array" ref="M42">_xldudf_OPTIONSAMURAI_OPTION($B42, "CALL", $E$2, $C$2,M$6)</f>
        <v>220</v>
      </c>
      <c r="N42" s="29" cm="1">
        <f t="array" ref="N42">_xldudf_OPTIONSAMURAI_OPTION($B42, "CALL", $E$2, $C$2,N$6)</f>
        <v>3.4750000000000001</v>
      </c>
      <c r="O42" s="29" cm="1">
        <f t="array" ref="O42">_xldudf_OPTIONSAMURAI_OPTION($B42, "CALL", $E$2, $C$2,O$6)</f>
        <v>0.28700858000000001</v>
      </c>
      <c r="P42" s="60" cm="1">
        <f t="array" ref="P42">_xldudf_OPTIONSAMURAI_OPTION($B42, "CALL", $E$2, $C$2,P$6)</f>
        <v>-0.10475358999999999</v>
      </c>
      <c r="Q42" s="29"/>
      <c r="R42" s="63">
        <f t="shared" si="6"/>
        <v>1.7076586648320596E-2</v>
      </c>
      <c r="S42" s="38">
        <f t="shared" ca="1" si="7"/>
        <v>0.1947798164574068</v>
      </c>
      <c r="T42" s="40">
        <f t="shared" ca="1" si="8"/>
        <v>0.2121798164574068</v>
      </c>
      <c r="U42" s="41">
        <f t="shared" si="9"/>
        <v>8.1107643922455105E-2</v>
      </c>
      <c r="V42" s="42">
        <f t="shared" ca="1" si="10"/>
        <v>32</v>
      </c>
      <c r="W42" s="43">
        <f t="shared" si="11"/>
        <v>13.030000000000001</v>
      </c>
    </row>
    <row r="43" spans="2:23" x14ac:dyDescent="0.25">
      <c r="B43" s="36" t="s">
        <v>31</v>
      </c>
      <c r="C43" s="23" t="str" cm="1">
        <f t="array" ref="C43">_xldudf_OPTIONSAMURAI_STOCK($B43, C$6)</f>
        <v>Dover Corporation</v>
      </c>
      <c r="D43" s="29" t="str" cm="1">
        <f t="array" ref="D43">_xldudf_OPTIONSAMURAI_STOCK($B43, D$6)</f>
        <v>Industrials</v>
      </c>
      <c r="E43" s="37" cm="1">
        <f t="array" ref="E43">_xldudf_OPTIONSAMURAI_STOCK($B43, E$6)</f>
        <v>150.63</v>
      </c>
      <c r="F43" s="75" cm="1">
        <f t="array" ref="F43">_xldudf_OPTIONSAMURAI_STOCK($B43, F$6)</f>
        <v>22580940000</v>
      </c>
      <c r="G43" s="70" cm="1">
        <f t="array" ref="G43">_xldudf_OPTIONSAMURAI_STOCK($B43, G$6)</f>
        <v>0.95238096000000005</v>
      </c>
      <c r="H43" s="38" cm="1">
        <f t="array" ref="H43">_xldudf_OPTIONSAMURAI_STOCK($B43, H$6)</f>
        <v>1.3299999999999999E-2</v>
      </c>
      <c r="I43" s="57" cm="1">
        <f t="array" ref="I43">_xldudf_OPTIONSAMURAI_STOCK($B43, I$6)</f>
        <v>0.3083051</v>
      </c>
      <c r="J43" s="29"/>
      <c r="K43" s="29" t="e">
        <f>ROUNDUP(D43,0)</f>
        <v>#VALUE!</v>
      </c>
      <c r="L43" s="23" t="str" cm="1">
        <f t="array" ref="L43">_xldudf_OPTIONSAMURAI_OPTION($B43, "CALL", $E$2, $C$2,L$6)</f>
        <v>2022-04-14</v>
      </c>
      <c r="M43" s="29" cm="1">
        <f t="array" ref="M43">_xldudf_OPTIONSAMURAI_OPTION($B43, "CALL", $E$2, $C$2,M$6)</f>
        <v>160</v>
      </c>
      <c r="N43" s="29" cm="1">
        <f t="array" ref="N43">_xldudf_OPTIONSAMURAI_OPTION($B43, "CALL", $E$2, $C$2,N$6)</f>
        <v>2.5499999999999998</v>
      </c>
      <c r="O43" s="29" cm="1">
        <f t="array" ref="O43">_xldudf_OPTIONSAMURAI_OPTION($B43, "CALL", $E$2, $C$2,O$6)</f>
        <v>0.28910599999999997</v>
      </c>
      <c r="P43" s="60" cm="1">
        <f t="array" ref="P43">_xldudf_OPTIONSAMURAI_OPTION($B43, "CALL", $E$2, $C$2,P$6)</f>
        <v>-7.6401189999999994E-2</v>
      </c>
      <c r="Q43" s="29"/>
      <c r="R43" s="63">
        <f t="shared" si="6"/>
        <v>1.7220421393841168E-2</v>
      </c>
      <c r="S43" s="38">
        <f t="shared" ca="1" si="7"/>
        <v>0.1964204315235008</v>
      </c>
      <c r="T43" s="40">
        <f t="shared" ca="1" si="8"/>
        <v>0.20972043152350081</v>
      </c>
      <c r="U43" s="41">
        <f t="shared" si="9"/>
        <v>8.0497028633171305E-2</v>
      </c>
      <c r="V43" s="42">
        <f t="shared" ca="1" si="10"/>
        <v>32</v>
      </c>
      <c r="W43" s="43">
        <f t="shared" si="11"/>
        <v>9.3700000000000045</v>
      </c>
    </row>
    <row r="44" spans="2:23" x14ac:dyDescent="0.25">
      <c r="B44" s="36" t="s">
        <v>85</v>
      </c>
      <c r="C44" s="23" t="str" cm="1">
        <f t="array" ref="C44">_xldudf_OPTIONSAMURAI_STOCK($B44, C$6)</f>
        <v>Archer-Daniels-Midland Company</v>
      </c>
      <c r="D44" s="29" t="str" cm="1">
        <f t="array" ref="D44">_xldudf_OPTIONSAMURAI_STOCK($B44, D$6)</f>
        <v>Consumer Defensive</v>
      </c>
      <c r="E44" s="37" cm="1">
        <f t="array" ref="E44">_xldudf_OPTIONSAMURAI_STOCK($B44, E$6)</f>
        <v>83.6</v>
      </c>
      <c r="F44" s="75" cm="1">
        <f t="array" ref="F44">_xldudf_OPTIONSAMURAI_STOCK($B44, F$6)</f>
        <v>46503340000</v>
      </c>
      <c r="G44" s="70" cm="1">
        <f t="array" ref="G44">_xldudf_OPTIONSAMURAI_STOCK($B44, G$6)</f>
        <v>0.98015874999999997</v>
      </c>
      <c r="H44" s="39" cm="1">
        <f t="array" ref="H44">_xldudf_OPTIONSAMURAI_STOCK($B44, H$6)</f>
        <v>1.77E-2</v>
      </c>
      <c r="I44" s="57" cm="1">
        <f t="array" ref="I44">_xldudf_OPTIONSAMURAI_STOCK($B44, I$6)</f>
        <v>-0.11662678999999999</v>
      </c>
      <c r="J44" s="29"/>
      <c r="K44" s="29" t="str" cm="1">
        <f t="array" ref="K44">_xldudf_OPTIONSAMURAI_OPTION($B44, "CALL", $E$2, $C$2,K$6)</f>
        <v>Archer-Daniels-Midland Company</v>
      </c>
      <c r="L44" s="23" t="str" cm="1">
        <f t="array" ref="L44">_xldudf_OPTIONSAMURAI_OPTION($B44, "CALL", $E$2, $C$2,L$6)</f>
        <v>2022-04-14</v>
      </c>
      <c r="M44" s="29" cm="1">
        <f t="array" ref="M44">_xldudf_OPTIONSAMURAI_OPTION($B44, "CALL", $E$2, $C$2,M$6)</f>
        <v>90</v>
      </c>
      <c r="N44" s="29" cm="1">
        <f t="array" ref="N44">_xldudf_OPTIONSAMURAI_OPTION($B44, "CALL", $E$2, $C$2,N$6)</f>
        <v>1.375</v>
      </c>
      <c r="O44" s="29" cm="1">
        <f t="array" ref="O44">_xldudf_OPTIONSAMURAI_OPTION($B44, "CALL", $E$2, $C$2,O$6)</f>
        <v>0.26571420000000001</v>
      </c>
      <c r="P44" s="60" cm="1">
        <f t="array" ref="P44">_xldudf_OPTIONSAMURAI_OPTION($B44, "CALL", $E$2, $C$2,P$6)</f>
        <v>-4.4330920000000003E-2</v>
      </c>
      <c r="Q44" s="29"/>
      <c r="R44" s="63">
        <f t="shared" si="6"/>
        <v>1.6722408026755856E-2</v>
      </c>
      <c r="S44" s="38">
        <f t="shared" ca="1" si="7"/>
        <v>0.19073996655518397</v>
      </c>
      <c r="T44" s="40">
        <f t="shared" ca="1" si="8"/>
        <v>0.20843996655518396</v>
      </c>
      <c r="U44" s="41">
        <f t="shared" si="9"/>
        <v>9.4557616296746805E-2</v>
      </c>
      <c r="V44" s="42">
        <f t="shared" ca="1" si="10"/>
        <v>32</v>
      </c>
      <c r="W44" s="43">
        <f t="shared" si="11"/>
        <v>6.4000000000000057</v>
      </c>
    </row>
    <row r="45" spans="2:23" x14ac:dyDescent="0.25">
      <c r="B45" s="36" t="s">
        <v>59</v>
      </c>
      <c r="C45" s="23" t="str" cm="1">
        <f t="array" ref="C45">_xldudf_OPTIONSAMURAI_STOCK($B45, C$6)</f>
        <v>International Business Machines Corporation</v>
      </c>
      <c r="D45" s="29" t="str" cm="1">
        <f t="array" ref="D45">_xldudf_OPTIONSAMURAI_STOCK($B45, D$6)</f>
        <v>Technology</v>
      </c>
      <c r="E45" s="37" cm="1">
        <f t="array" ref="E45">_xldudf_OPTIONSAMURAI_STOCK($B45, E$6)</f>
        <v>123.96</v>
      </c>
      <c r="F45" s="75" cm="1">
        <f t="array" ref="F45">_xldudf_OPTIONSAMURAI_STOCK($B45, F$6)</f>
        <v>110871060000</v>
      </c>
      <c r="G45" s="70" cm="1">
        <f t="array" ref="G45">_xldudf_OPTIONSAMURAI_STOCK($B45, G$6)</f>
        <v>0.82142859999999995</v>
      </c>
      <c r="H45" s="39" cm="1">
        <f t="array" ref="H45">_xldudf_OPTIONSAMURAI_STOCK($B45, H$6)</f>
        <v>5.2900000000000003E-2</v>
      </c>
      <c r="I45" s="57" cm="1">
        <f t="array" ref="I45">_xldudf_OPTIONSAMURAI_STOCK($B45, I$6)</f>
        <v>0.15738948</v>
      </c>
      <c r="J45" s="29"/>
      <c r="K45" s="29" t="str" cm="1">
        <f t="array" ref="K45">_xldudf_OPTIONSAMURAI_OPTION($B45, "CALL", $E$2, $C$2,K$6)</f>
        <v>International Business Machines Corporation</v>
      </c>
      <c r="L45" s="23" t="str" cm="1">
        <f t="array" ref="L45">_xldudf_OPTIONSAMURAI_OPTION($B45, "CALL", $E$2, $C$2,L$6)</f>
        <v>2022-04-14</v>
      </c>
      <c r="M45" s="29" cm="1">
        <f t="array" ref="M45">_xldudf_OPTIONSAMURAI_OPTION($B45, "CALL", $E$2, $C$2,M$6)</f>
        <v>130</v>
      </c>
      <c r="N45" s="29" cm="1">
        <f t="array" ref="N45">_xldudf_OPTIONSAMURAI_OPTION($B45, "CALL", $E$2, $C$2,N$6)</f>
        <v>1.64</v>
      </c>
      <c r="O45" s="29" cm="1">
        <f t="array" ref="O45">_xldudf_OPTIONSAMURAI_OPTION($B45, "CALL", $E$2, $C$2,O$6)</f>
        <v>0.28565123999999997</v>
      </c>
      <c r="P45" s="60" cm="1">
        <f t="array" ref="P45">_xldudf_OPTIONSAMURAI_OPTION($B45, "CALL", $E$2, $C$2,P$6)</f>
        <v>-4.9307730000000001E-2</v>
      </c>
      <c r="Q45" s="29"/>
      <c r="R45" s="63">
        <f t="shared" si="6"/>
        <v>1.3407455853499018E-2</v>
      </c>
      <c r="S45" s="38">
        <f t="shared" ca="1" si="7"/>
        <v>0.15292879332897319</v>
      </c>
      <c r="T45" s="40">
        <f t="shared" ca="1" si="8"/>
        <v>0.20582879332897319</v>
      </c>
      <c r="U45" s="41">
        <f t="shared" si="9"/>
        <v>6.2786134728580828E-2</v>
      </c>
      <c r="V45" s="42">
        <f t="shared" ca="1" si="10"/>
        <v>32</v>
      </c>
      <c r="W45" s="43">
        <f t="shared" si="11"/>
        <v>6.0400000000000063</v>
      </c>
    </row>
    <row r="46" spans="2:23" x14ac:dyDescent="0.25">
      <c r="B46" s="36" t="s">
        <v>49</v>
      </c>
      <c r="C46" s="23" t="str" cm="1">
        <f t="array" ref="C46">_xldudf_OPTIONSAMURAI_STOCK($B46, C$6)</f>
        <v>Walmart Inc.</v>
      </c>
      <c r="D46" s="29" t="str" cm="1">
        <f t="array" ref="D46">_xldudf_OPTIONSAMURAI_STOCK($B46, D$6)</f>
        <v>Consumer Defensive</v>
      </c>
      <c r="E46" s="37" cm="1">
        <f t="array" ref="E46">_xldudf_OPTIONSAMURAI_STOCK($B46, E$6)</f>
        <v>142.07</v>
      </c>
      <c r="F46" s="75" cm="1">
        <f t="array" ref="F46">_xldudf_OPTIONSAMURAI_STOCK($B46, F$6)</f>
        <v>384344820000</v>
      </c>
      <c r="G46" s="70" cm="1">
        <f t="array" ref="G46">_xldudf_OPTIONSAMURAI_STOCK($B46, G$6)</f>
        <v>0.81746030000000003</v>
      </c>
      <c r="H46" s="39" cm="1">
        <f t="array" ref="H46">_xldudf_OPTIONSAMURAI_STOCK($B46, H$6)</f>
        <v>1.5800000000000002E-2</v>
      </c>
      <c r="I46" s="57" cm="1">
        <f t="array" ref="I46">_xldudf_OPTIONSAMURAI_STOCK($B46, I$6)</f>
        <v>0.16344056000000001</v>
      </c>
      <c r="J46" s="29"/>
      <c r="K46" s="29" t="str" cm="1">
        <f t="array" ref="K46">_xldudf_OPTIONSAMURAI_OPTION($B46, "CALL", $E$2, $C$2,K$6)</f>
        <v>Walmart Inc.</v>
      </c>
      <c r="L46" s="23" t="str" cm="1">
        <f t="array" ref="L46">_xldudf_OPTIONSAMURAI_OPTION($B46, "CALL", $E$2, $C$2,L$6)</f>
        <v>2022-04-14</v>
      </c>
      <c r="M46" s="29" cm="1">
        <f t="array" ref="M46">_xldudf_OPTIONSAMURAI_OPTION($B46, "CALL", $E$2, $C$2,M$6)</f>
        <v>145</v>
      </c>
      <c r="N46" s="29" cm="1">
        <f t="array" ref="N46">_xldudf_OPTIONSAMURAI_OPTION($B46, "CALL", $E$2, $C$2,N$6)</f>
        <v>2.3199999999999998</v>
      </c>
      <c r="O46" s="29" cm="1">
        <f t="array" ref="O46">_xldudf_OPTIONSAMURAI_OPTION($B46, "CALL", $E$2, $C$2,O$6)</f>
        <v>0.38802441999999998</v>
      </c>
      <c r="P46" s="60" cm="1">
        <f t="array" ref="P46">_xldudf_OPTIONSAMURAI_OPTION($B46, "CALL", $E$2, $C$2,P$6)</f>
        <v>-5.1572659999999999E-2</v>
      </c>
      <c r="Q46" s="29"/>
      <c r="R46" s="63">
        <f t="shared" si="6"/>
        <v>1.6601073345259391E-2</v>
      </c>
      <c r="S46" s="38">
        <f t="shared" ca="1" si="7"/>
        <v>0.18935599284436494</v>
      </c>
      <c r="T46" s="40">
        <f t="shared" ca="1" si="8"/>
        <v>0.20515599284436495</v>
      </c>
      <c r="U46" s="41">
        <f t="shared" si="9"/>
        <v>3.7567084078712037E-2</v>
      </c>
      <c r="V46" s="42">
        <f t="shared" ca="1" si="10"/>
        <v>32</v>
      </c>
      <c r="W46" s="43">
        <f t="shared" si="11"/>
        <v>2.9300000000000068</v>
      </c>
    </row>
    <row r="47" spans="2:23" x14ac:dyDescent="0.25">
      <c r="B47" s="36" t="s">
        <v>83</v>
      </c>
      <c r="C47" s="23" t="str" cm="1">
        <f t="array" ref="C47">_xldudf_OPTIONSAMURAI_STOCK($B47, C$6)</f>
        <v>Hormel Foods Corporation</v>
      </c>
      <c r="D47" s="29" t="str" cm="1">
        <f t="array" ref="D47">_xldudf_OPTIONSAMURAI_STOCK($B47, D$6)</f>
        <v>Consumer Defensive</v>
      </c>
      <c r="E47" s="37" cm="1">
        <f t="array" ref="E47">_xldudf_OPTIONSAMURAI_STOCK($B47, E$6)</f>
        <v>50.48</v>
      </c>
      <c r="F47" s="75" cm="1">
        <f t="array" ref="F47">_xldudf_OPTIONSAMURAI_STOCK($B47, F$6)</f>
        <v>27256680000</v>
      </c>
      <c r="G47" s="70" cm="1">
        <f t="array" ref="G47">_xldudf_OPTIONSAMURAI_STOCK($B47, G$6)</f>
        <v>0.89285713</v>
      </c>
      <c r="H47" s="39" cm="1">
        <f t="array" ref="H47">_xldudf_OPTIONSAMURAI_STOCK($B47, H$6)</f>
        <v>2.06E-2</v>
      </c>
      <c r="I47" s="57" cm="1">
        <f t="array" ref="I47">_xldudf_OPTIONSAMURAI_STOCK($B47, I$6)</f>
        <v>-6.141046E-2</v>
      </c>
      <c r="J47" s="29"/>
      <c r="K47" s="29" t="str" cm="1">
        <f t="array" ref="K47">_xldudf_OPTIONSAMURAI_OPTION($B47, "CALL", $E$2, $C$2,K$6)</f>
        <v>Hormel Foods Corporation</v>
      </c>
      <c r="L47" s="23" t="str" cm="1">
        <f t="array" ref="L47">_xldudf_OPTIONSAMURAI_OPTION($B47, "CALL", $E$2, $C$2,L$6)</f>
        <v>2022-04-14</v>
      </c>
      <c r="M47" s="29" cm="1">
        <f t="array" ref="M47">_xldudf_OPTIONSAMURAI_OPTION($B47, "CALL", $E$2, $C$2,M$6)</f>
        <v>52.5</v>
      </c>
      <c r="N47" s="29" cm="1">
        <f t="array" ref="N47">_xldudf_OPTIONSAMURAI_OPTION($B47, "CALL", $E$2, $C$2,N$6)</f>
        <v>0.8</v>
      </c>
      <c r="O47" s="29" cm="1">
        <f t="array" ref="O47">_xldudf_OPTIONSAMURAI_OPTION($B47, "CALL", $E$2, $C$2,O$6)</f>
        <v>0.32478514000000003</v>
      </c>
      <c r="P47" s="60" cm="1">
        <f t="array" ref="P47">_xldudf_OPTIONSAMURAI_OPTION($B47, "CALL", $E$2, $C$2,P$6)</f>
        <v>-2.1438180000000001E-2</v>
      </c>
      <c r="Q47" s="29"/>
      <c r="R47" s="63">
        <f t="shared" si="6"/>
        <v>1.6103059581320453E-2</v>
      </c>
      <c r="S47" s="38">
        <f t="shared" ca="1" si="7"/>
        <v>0.1836755233494364</v>
      </c>
      <c r="T47" s="40">
        <f t="shared" ca="1" si="8"/>
        <v>0.20427552334943641</v>
      </c>
      <c r="U47" s="41">
        <f t="shared" si="9"/>
        <v>5.6763285024154647E-2</v>
      </c>
      <c r="V47" s="42">
        <f t="shared" ca="1" si="10"/>
        <v>32</v>
      </c>
      <c r="W47" s="43">
        <f t="shared" si="11"/>
        <v>2.0200000000000031</v>
      </c>
    </row>
    <row r="48" spans="2:23" x14ac:dyDescent="0.25">
      <c r="B48" s="36" t="s">
        <v>69</v>
      </c>
      <c r="C48" s="23" t="str" cm="1">
        <f t="array" ref="C48">_xldudf_OPTIONSAMURAI_STOCK($B48, C$6)</f>
        <v>Cardinal Health, Inc.</v>
      </c>
      <c r="D48" s="29" t="str" cm="1">
        <f t="array" ref="D48">_xldudf_OPTIONSAMURAI_STOCK($B48, D$6)</f>
        <v>Healthcare</v>
      </c>
      <c r="E48" s="37" cm="1">
        <f t="array" ref="E48">_xldudf_OPTIONSAMURAI_STOCK($B48, E$6)</f>
        <v>52.57</v>
      </c>
      <c r="F48" s="75" cm="1">
        <f t="array" ref="F48">_xldudf_OPTIONSAMURAI_STOCK($B48, F$6)</f>
        <v>14514050000</v>
      </c>
      <c r="G48" s="70" cm="1">
        <f t="array" ref="G48">_xldudf_OPTIONSAMURAI_STOCK($B48, G$6)</f>
        <v>0.69444439999999996</v>
      </c>
      <c r="H48" s="39" cm="1">
        <f t="array" ref="H48">_xldudf_OPTIONSAMURAI_STOCK($B48, H$6)</f>
        <v>3.73E-2</v>
      </c>
      <c r="I48" s="57" cm="1">
        <f t="array" ref="I48">_xldudf_OPTIONSAMURAI_STOCK($B48, I$6)</f>
        <v>7.1143239999999996E-2</v>
      </c>
      <c r="J48" s="29"/>
      <c r="K48" s="29" t="str" cm="1">
        <f t="array" ref="K48">_xldudf_OPTIONSAMURAI_OPTION($B48, "CALL", $E$2, $C$2,K$6)</f>
        <v>Cardinal Health, Inc.</v>
      </c>
      <c r="L48" s="23" t="str" cm="1">
        <f t="array" ref="L48">_xldudf_OPTIONSAMURAI_OPTION($B48, "CALL", $E$2, $C$2,L$6)</f>
        <v>2022-04-14</v>
      </c>
      <c r="M48" s="29" cm="1">
        <f t="array" ref="M48">_xldudf_OPTIONSAMURAI_OPTION($B48, "CALL", $E$2, $C$2,M$6)</f>
        <v>55</v>
      </c>
      <c r="N48" s="29" cm="1">
        <f t="array" ref="N48">_xldudf_OPTIONSAMURAI_OPTION($B48, "CALL", $E$2, $C$2,N$6)</f>
        <v>0.75</v>
      </c>
      <c r="O48" s="29" cm="1">
        <f t="array" ref="O48">_xldudf_OPTIONSAMURAI_OPTION($B48, "CALL", $E$2, $C$2,O$6)</f>
        <v>0.29917598000000001</v>
      </c>
      <c r="P48" s="60" cm="1">
        <f t="array" ref="P48">_xldudf_OPTIONSAMURAI_OPTION($B48, "CALL", $E$2, $C$2,P$6)</f>
        <v>-2.1671070000000001E-2</v>
      </c>
      <c r="Q48" s="29"/>
      <c r="R48" s="63">
        <f t="shared" si="6"/>
        <v>1.4473176379776149E-2</v>
      </c>
      <c r="S48" s="38">
        <f t="shared" ca="1" si="7"/>
        <v>0.16508466808182171</v>
      </c>
      <c r="T48" s="40">
        <f t="shared" ca="1" si="8"/>
        <v>0.20238466808182171</v>
      </c>
      <c r="U48" s="41">
        <f t="shared" si="9"/>
        <v>6.1366267850250865E-2</v>
      </c>
      <c r="V48" s="42">
        <f t="shared" ca="1" si="10"/>
        <v>32</v>
      </c>
      <c r="W48" s="43">
        <f t="shared" si="11"/>
        <v>2.4299999999999997</v>
      </c>
    </row>
    <row r="49" spans="2:23" x14ac:dyDescent="0.25">
      <c r="B49" s="36" t="s">
        <v>63</v>
      </c>
      <c r="C49" s="23" t="str" cm="1">
        <f t="array" ref="C49">_xldudf_OPTIONSAMURAI_STOCK($B49, C$6)</f>
        <v>PepsiCo, Inc.</v>
      </c>
      <c r="D49" s="29" t="str" cm="1">
        <f t="array" ref="D49">_xldudf_OPTIONSAMURAI_STOCK($B49, D$6)</f>
        <v>Consumer Defensive</v>
      </c>
      <c r="E49" s="37" cm="1">
        <f t="array" ref="E49">_xldudf_OPTIONSAMURAI_STOCK($B49, E$6)</f>
        <v>153.72999999999999</v>
      </c>
      <c r="F49" s="75" cm="1">
        <f t="array" ref="F49">_xldudf_OPTIONSAMURAI_STOCK($B49, F$6)</f>
        <v>209495560000</v>
      </c>
      <c r="G49" s="70" cm="1">
        <f t="array" ref="G49">_xldudf_OPTIONSAMURAI_STOCK($B49, G$6)</f>
        <v>0.98412699999999997</v>
      </c>
      <c r="H49" s="39" cm="1">
        <f t="array" ref="H49">_xldudf_OPTIONSAMURAI_STOCK($B49, H$6)</f>
        <v>2.8000000000000001E-2</v>
      </c>
      <c r="I49" s="57" cm="1">
        <f t="array" ref="I49">_xldudf_OPTIONSAMURAI_STOCK($B49, I$6)</f>
        <v>0.17277044</v>
      </c>
      <c r="J49" s="29"/>
      <c r="K49" s="29" t="str" cm="1">
        <f t="array" ref="K49">_xldudf_OPTIONSAMURAI_OPTION($B49, "CALL", $E$2, $C$2,K$6)</f>
        <v>PepsiCo, Inc.</v>
      </c>
      <c r="L49" s="23" t="str" cm="1">
        <f t="array" ref="L49">_xldudf_OPTIONSAMURAI_OPTION($B49, "CALL", $E$2, $C$2,L$6)</f>
        <v>2022-04-14</v>
      </c>
      <c r="M49" s="29" cm="1">
        <f t="array" ref="M49">_xldudf_OPTIONSAMURAI_OPTION($B49, "CALL", $E$2, $C$2,M$6)</f>
        <v>160</v>
      </c>
      <c r="N49" s="29" cm="1">
        <f t="array" ref="N49">_xldudf_OPTIONSAMURAI_OPTION($B49, "CALL", $E$2, $C$2,N$6)</f>
        <v>2.2349999999999999</v>
      </c>
      <c r="O49" s="29" cm="1">
        <f t="array" ref="O49">_xldudf_OPTIONSAMURAI_OPTION($B49, "CALL", $E$2, $C$2,O$6)</f>
        <v>0.31355548</v>
      </c>
      <c r="P49" s="60" cm="1">
        <f t="array" ref="P49">_xldudf_OPTIONSAMURAI_OPTION($B49, "CALL", $E$2, $C$2,P$6)</f>
        <v>-6.1836530000000001E-2</v>
      </c>
      <c r="Q49" s="29"/>
      <c r="R49" s="63">
        <f t="shared" si="6"/>
        <v>1.4752962143965149E-2</v>
      </c>
      <c r="S49" s="38">
        <f t="shared" ca="1" si="7"/>
        <v>0.16827597445460246</v>
      </c>
      <c r="T49" s="40">
        <f t="shared" ca="1" si="8"/>
        <v>0.19627597445460246</v>
      </c>
      <c r="U49" s="41">
        <f t="shared" si="9"/>
        <v>5.614046668206879E-2</v>
      </c>
      <c r="V49" s="42">
        <f t="shared" ca="1" si="10"/>
        <v>32</v>
      </c>
      <c r="W49" s="43">
        <f t="shared" si="11"/>
        <v>6.2700000000000102</v>
      </c>
    </row>
    <row r="50" spans="2:23" x14ac:dyDescent="0.25">
      <c r="B50" s="36" t="s">
        <v>47</v>
      </c>
      <c r="C50" s="23" t="str" cm="1">
        <f t="array" ref="C50">_xldudf_OPTIONSAMURAI_STOCK($B50, C$6)</f>
        <v>Realty Income Corporation</v>
      </c>
      <c r="D50" s="29" t="str" cm="1">
        <f t="array" ref="D50">_xldudf_OPTIONSAMURAI_STOCK($B50, D$6)</f>
        <v>Real Estate</v>
      </c>
      <c r="E50" s="37" cm="1">
        <f t="array" ref="E50">_xldudf_OPTIONSAMURAI_STOCK($B50, E$6)</f>
        <v>65.349999999999994</v>
      </c>
      <c r="F50" s="75" cm="1">
        <f t="array" ref="F50">_xldudf_OPTIONSAMURAI_STOCK($B50, F$6)</f>
        <v>38527090000</v>
      </c>
      <c r="G50" s="70" cm="1">
        <f t="array" ref="G50">_xldudf_OPTIONSAMURAI_STOCK($B50, G$6)</f>
        <v>0.9484127</v>
      </c>
      <c r="H50" s="39" cm="1">
        <f t="array" ref="H50">_xldudf_OPTIONSAMURAI_STOCK($B50, H$6)</f>
        <v>4.53E-2</v>
      </c>
      <c r="I50" s="57" cm="1">
        <f t="array" ref="I50">_xldudf_OPTIONSAMURAI_STOCK($B50, I$6)</f>
        <v>0.18209639999999999</v>
      </c>
      <c r="J50" s="29"/>
      <c r="K50" s="29" t="str" cm="1">
        <f t="array" ref="K50">_xldudf_OPTIONSAMURAI_OPTION($B50, "CALL", $E$2, $C$2,K$6)</f>
        <v>Realty Income Corporation</v>
      </c>
      <c r="L50" s="23" t="str" cm="1">
        <f t="array" ref="L50">_xldudf_OPTIONSAMURAI_OPTION($B50, "CALL", $E$2, $C$2,L$6)</f>
        <v>2022-04-14</v>
      </c>
      <c r="M50" s="29" cm="1">
        <f t="array" ref="M50">_xldudf_OPTIONSAMURAI_OPTION($B50, "CALL", $E$2, $C$2,M$6)</f>
        <v>67.5</v>
      </c>
      <c r="N50" s="29" cm="1">
        <f t="array" ref="N50">_xldudf_OPTIONSAMURAI_OPTION($B50, "CALL", $E$2, $C$2,N$6)</f>
        <v>0.85</v>
      </c>
      <c r="O50" s="29" cm="1">
        <f t="array" ref="O50">_xldudf_OPTIONSAMURAI_OPTION($B50, "CALL", $E$2, $C$2,O$6)</f>
        <v>0.3225885</v>
      </c>
      <c r="P50" s="60" cm="1">
        <f t="array" ref="P50">_xldudf_OPTIONSAMURAI_OPTION($B50, "CALL", $E$2, $C$2,P$6)</f>
        <v>-2.2854309999999999E-2</v>
      </c>
      <c r="Q50" s="29"/>
      <c r="R50" s="63">
        <f t="shared" si="6"/>
        <v>1.3178294573643411E-2</v>
      </c>
      <c r="S50" s="38">
        <f t="shared" ca="1" si="7"/>
        <v>0.15031492248062014</v>
      </c>
      <c r="T50" s="40">
        <f t="shared" ca="1" si="8"/>
        <v>0.19561492248062015</v>
      </c>
      <c r="U50" s="41">
        <f t="shared" si="9"/>
        <v>4.6511627906976834E-2</v>
      </c>
      <c r="V50" s="42">
        <f t="shared" ca="1" si="10"/>
        <v>32</v>
      </c>
      <c r="W50" s="43">
        <f t="shared" si="11"/>
        <v>2.1500000000000057</v>
      </c>
    </row>
    <row r="51" spans="2:23" x14ac:dyDescent="0.25">
      <c r="B51" s="36" t="s">
        <v>68</v>
      </c>
      <c r="C51" s="23" t="str" cm="1">
        <f t="array" ref="C51">_xldudf_OPTIONSAMURAI_STOCK($B51, C$6)</f>
        <v>W.W. Grainger, Inc.</v>
      </c>
      <c r="D51" s="29" t="str" cm="1">
        <f t="array" ref="D51">_xldudf_OPTIONSAMURAI_STOCK($B51, D$6)</f>
        <v>Industrials</v>
      </c>
      <c r="E51" s="37" cm="1">
        <f t="array" ref="E51">_xldudf_OPTIONSAMURAI_STOCK($B51, E$6)</f>
        <v>472.26</v>
      </c>
      <c r="F51" s="75" cm="1">
        <f t="array" ref="F51">_xldudf_OPTIONSAMURAI_STOCK($B51, F$6)</f>
        <v>23806630000</v>
      </c>
      <c r="G51" s="70" cm="1">
        <f t="array" ref="G51">_xldudf_OPTIONSAMURAI_STOCK($B51, G$6)</f>
        <v>0.93650794000000004</v>
      </c>
      <c r="H51" s="38" cm="1">
        <f t="array" ref="H51">_xldudf_OPTIONSAMURAI_STOCK($B51, H$6)</f>
        <v>1.37E-2</v>
      </c>
      <c r="I51" s="57" cm="1">
        <f t="array" ref="I51">_xldudf_OPTIONSAMURAI_STOCK($B51, I$6)</f>
        <v>0.12861559</v>
      </c>
      <c r="J51" s="29"/>
      <c r="K51" s="29" t="e">
        <f>ROUNDUP(D51,0)</f>
        <v>#VALUE!</v>
      </c>
      <c r="L51" s="23" t="str" cm="1">
        <f t="array" ref="L51">_xldudf_OPTIONSAMURAI_OPTION($B51, "CALL", $E$2, $C$2,L$6)</f>
        <v>2022-04-14</v>
      </c>
      <c r="M51" s="29" cm="1">
        <f t="array" ref="M51">_xldudf_OPTIONSAMURAI_OPTION($B51, "CALL", $E$2, $C$2,M$6)</f>
        <v>500</v>
      </c>
      <c r="N51" s="29" cm="1">
        <f t="array" ref="N51">_xldudf_OPTIONSAMURAI_OPTION($B51, "CALL", $E$2, $C$2,N$6)</f>
        <v>7.4</v>
      </c>
      <c r="O51" s="29" cm="1">
        <f t="array" ref="O51">_xldudf_OPTIONSAMURAI_OPTION($B51, "CALL", $E$2, $C$2,O$6)</f>
        <v>0.28602976000000002</v>
      </c>
      <c r="P51" s="60" cm="1">
        <f t="array" ref="P51">_xldudf_OPTIONSAMURAI_OPTION($B51, "CALL", $E$2, $C$2,P$6)</f>
        <v>-0.22327363</v>
      </c>
      <c r="Q51" s="29"/>
      <c r="R51" s="63">
        <f t="shared" si="6"/>
        <v>1.591877124295487E-2</v>
      </c>
      <c r="S51" s="38">
        <f t="shared" ca="1" si="7"/>
        <v>0.18157348448995397</v>
      </c>
      <c r="T51" s="40">
        <f t="shared" ca="1" si="8"/>
        <v>0.19527348448995396</v>
      </c>
      <c r="U51" s="41">
        <f t="shared" si="9"/>
        <v>7.5592651551004614E-2</v>
      </c>
      <c r="V51" s="42">
        <f t="shared" ca="1" si="10"/>
        <v>32</v>
      </c>
      <c r="W51" s="43">
        <f t="shared" si="11"/>
        <v>27.740000000000009</v>
      </c>
    </row>
    <row r="52" spans="2:23" x14ac:dyDescent="0.25">
      <c r="B52" s="36" t="s">
        <v>72</v>
      </c>
      <c r="C52" s="23" t="str" cm="1">
        <f t="array" ref="C52">_xldudf_OPTIONSAMURAI_STOCK($B52, C$6)</f>
        <v>Essex Property Trust, Inc.</v>
      </c>
      <c r="D52" s="29" t="str" cm="1">
        <f t="array" ref="D52">_xldudf_OPTIONSAMURAI_STOCK($B52, D$6)</f>
        <v>Real Estate</v>
      </c>
      <c r="E52" s="37" cm="1">
        <f t="array" ref="E52">_xldudf_OPTIONSAMURAI_STOCK($B52, E$6)</f>
        <v>336.02</v>
      </c>
      <c r="F52" s="75" cm="1">
        <f t="array" ref="F52">_xldudf_OPTIONSAMURAI_STOCK($B52, F$6)</f>
        <v>21293590000</v>
      </c>
      <c r="G52" s="70" cm="1">
        <f t="array" ref="G52">_xldudf_OPTIONSAMURAI_STOCK($B52, G$6)</f>
        <v>0.87698410000000004</v>
      </c>
      <c r="H52" s="38" cm="1">
        <f t="array" ref="H52">_xldudf_OPTIONSAMURAI_STOCK($B52, H$6)</f>
        <v>2.4899999999999999E-2</v>
      </c>
      <c r="I52" s="57" cm="1">
        <f t="array" ref="I52">_xldudf_OPTIONSAMURAI_STOCK($B52, I$6)</f>
        <v>8.7316229999999995E-2</v>
      </c>
      <c r="J52" s="29"/>
      <c r="K52" s="29" t="e">
        <f>ROUNDUP(D52,0)</f>
        <v>#VALUE!</v>
      </c>
      <c r="L52" s="23" t="str" cm="1">
        <f t="array" ref="L52">_xldudf_OPTIONSAMURAI_OPTION($B52, "CALL", $E$2, $C$2,L$6)</f>
        <v>2022-04-14</v>
      </c>
      <c r="M52" s="29" cm="1">
        <f t="array" ref="M52">_xldudf_OPTIONSAMURAI_OPTION($B52, "CALL", $E$2, $C$2,M$6)</f>
        <v>350</v>
      </c>
      <c r="N52" s="29" cm="1">
        <f t="array" ref="N52">_xldudf_OPTIONSAMURAI_OPTION($B52, "CALL", $E$2, $C$2,N$6)</f>
        <v>4.9000000000000004</v>
      </c>
      <c r="O52" s="29" cm="1">
        <f t="array" ref="O52">_xldudf_OPTIONSAMURAI_OPTION($B52, "CALL", $E$2, $C$2,O$6)</f>
        <v>0.31193655999999997</v>
      </c>
      <c r="P52" s="60" cm="1">
        <f t="array" ref="P52">_xldudf_OPTIONSAMURAI_OPTION($B52, "CALL", $E$2, $C$2,P$6)</f>
        <v>-0.13626795</v>
      </c>
      <c r="Q52" s="29"/>
      <c r="R52" s="63">
        <f t="shared" si="6"/>
        <v>1.4798260449383911E-2</v>
      </c>
      <c r="S52" s="38">
        <f t="shared" ca="1" si="7"/>
        <v>0.16879265825078524</v>
      </c>
      <c r="T52" s="40">
        <f t="shared" ca="1" si="8"/>
        <v>0.19369265825078524</v>
      </c>
      <c r="U52" s="41">
        <f t="shared" si="9"/>
        <v>5.7018603527422135E-2</v>
      </c>
      <c r="V52" s="42">
        <f t="shared" ca="1" si="10"/>
        <v>32</v>
      </c>
      <c r="W52" s="43">
        <f t="shared" si="11"/>
        <v>13.980000000000018</v>
      </c>
    </row>
    <row r="53" spans="2:23" x14ac:dyDescent="0.25">
      <c r="B53" s="36" t="s">
        <v>51</v>
      </c>
      <c r="C53" s="23" t="str" cm="1">
        <f t="array" ref="C53">_xldudf_OPTIONSAMURAI_STOCK($B53, C$6)</f>
        <v>Genuine Parts Company</v>
      </c>
      <c r="D53" s="29" t="str" cm="1">
        <f t="array" ref="D53">_xldudf_OPTIONSAMURAI_STOCK($B53, D$6)</f>
        <v>Consumer Cyclical</v>
      </c>
      <c r="E53" s="37" cm="1">
        <f t="array" ref="E53">_xldudf_OPTIONSAMURAI_STOCK($B53, E$6)</f>
        <v>121.69</v>
      </c>
      <c r="F53" s="75" cm="1">
        <f t="array" ref="F53">_xldudf_OPTIONSAMURAI_STOCK($B53, F$6)</f>
        <v>17450350000</v>
      </c>
      <c r="G53" s="70" cm="1">
        <f t="array" ref="G53">_xldudf_OPTIONSAMURAI_STOCK($B53, G$6)</f>
        <v>0.97222220000000004</v>
      </c>
      <c r="H53" s="38" cm="1">
        <f t="array" ref="H53">_xldudf_OPTIONSAMURAI_STOCK($B53, H$6)</f>
        <v>2.6800000000000001E-2</v>
      </c>
      <c r="I53" s="57" cm="1">
        <f t="array" ref="I53">_xldudf_OPTIONSAMURAI_STOCK($B53, I$6)</f>
        <v>0.1422467</v>
      </c>
      <c r="J53" s="29"/>
      <c r="K53" s="29" t="e">
        <f>ROUNDUP(D53,0)</f>
        <v>#VALUE!</v>
      </c>
      <c r="L53" s="23" t="str" cm="1">
        <f t="array" ref="L53">_xldudf_OPTIONSAMURAI_OPTION($B53, "CALL", $E$2, $C$2,L$6)</f>
        <v>2022-04-14</v>
      </c>
      <c r="M53" s="29" cm="1">
        <f t="array" ref="M53">_xldudf_OPTIONSAMURAI_OPTION($B53, "CALL", $E$2, $C$2,M$6)</f>
        <v>130</v>
      </c>
      <c r="N53" s="29" cm="1">
        <f t="array" ref="N53">_xldudf_OPTIONSAMURAI_OPTION($B53, "CALL", $E$2, $C$2,N$6)</f>
        <v>1.7</v>
      </c>
      <c r="O53" s="29" cm="1">
        <f t="array" ref="O53">_xldudf_OPTIONSAMURAI_OPTION($B53, "CALL", $E$2, $C$2,O$6)</f>
        <v>0.25856054000000001</v>
      </c>
      <c r="P53" s="60" cm="1">
        <f t="array" ref="P53">_xldudf_OPTIONSAMURAI_OPTION($B53, "CALL", $E$2, $C$2,P$6)</f>
        <v>-5.575923E-2</v>
      </c>
      <c r="Q53" s="29"/>
      <c r="R53" s="63">
        <f t="shared" si="6"/>
        <v>1.4167847320610051E-2</v>
      </c>
      <c r="S53" s="38">
        <f t="shared" ca="1" si="7"/>
        <v>0.16160200850070841</v>
      </c>
      <c r="T53" s="40">
        <f t="shared" ca="1" si="8"/>
        <v>0.1884020085007084</v>
      </c>
      <c r="U53" s="41">
        <f t="shared" si="9"/>
        <v>8.342361863488626E-2</v>
      </c>
      <c r="V53" s="42">
        <f t="shared" ca="1" si="10"/>
        <v>32</v>
      </c>
      <c r="W53" s="43">
        <f t="shared" si="11"/>
        <v>8.3100000000000023</v>
      </c>
    </row>
    <row r="54" spans="2:23" x14ac:dyDescent="0.25">
      <c r="B54" s="36" t="s">
        <v>78</v>
      </c>
      <c r="C54" s="23" t="str" cm="1">
        <f t="array" ref="C54">_xldudf_OPTIONSAMURAI_STOCK($B54, C$6)</f>
        <v>AbbVie Inc.</v>
      </c>
      <c r="D54" s="29" t="str" cm="1">
        <f t="array" ref="D54">_xldudf_OPTIONSAMURAI_STOCK($B54, D$6)</f>
        <v>Healthcare</v>
      </c>
      <c r="E54" s="37" cm="1">
        <f t="array" ref="E54">_xldudf_OPTIONSAMURAI_STOCK($B54, E$6)</f>
        <v>149.06</v>
      </c>
      <c r="F54" s="75" cm="1">
        <f t="array" ref="F54">_xldudf_OPTIONSAMURAI_STOCK($B54, F$6)</f>
        <v>263387530000</v>
      </c>
      <c r="G54" s="70" cm="1">
        <f t="array" ref="G54">_xldudf_OPTIONSAMURAI_STOCK($B54, G$6)</f>
        <v>0.87698410000000004</v>
      </c>
      <c r="H54" s="39" cm="1">
        <f t="array" ref="H54">_xldudf_OPTIONSAMURAI_STOCK($B54, H$6)</f>
        <v>3.78E-2</v>
      </c>
      <c r="I54" s="57" cm="1">
        <f t="array" ref="I54">_xldudf_OPTIONSAMURAI_STOCK($B54, I$6)</f>
        <v>1.4289547999999999E-2</v>
      </c>
      <c r="J54" s="29"/>
      <c r="K54" s="29" t="str" cm="1">
        <f t="array" ref="K54">_xldudf_OPTIONSAMURAI_OPTION($B54, "CALL", $E$2, $C$2,K$6)</f>
        <v>AbbVie Inc.</v>
      </c>
      <c r="L54" s="23" t="str" cm="1">
        <f t="array" ref="L54">_xldudf_OPTIONSAMURAI_OPTION($B54, "CALL", $E$2, $C$2,L$6)</f>
        <v>2022-04-14</v>
      </c>
      <c r="M54" s="29" cm="1">
        <f t="array" ref="M54">_xldudf_OPTIONSAMURAI_OPTION($B54, "CALL", $E$2, $C$2,M$6)</f>
        <v>155</v>
      </c>
      <c r="N54" s="29" cm="1">
        <f t="array" ref="N54">_xldudf_OPTIONSAMURAI_OPTION($B54, "CALL", $E$2, $C$2,N$6)</f>
        <v>1.93</v>
      </c>
      <c r="O54" s="29" cm="1">
        <f t="array" ref="O54">_xldudf_OPTIONSAMURAI_OPTION($B54, "CALL", $E$2, $C$2,O$6)</f>
        <v>0.30321681</v>
      </c>
      <c r="P54" s="60" cm="1">
        <f t="array" ref="P54">_xldudf_OPTIONSAMURAI_OPTION($B54, "CALL", $E$2, $C$2,P$6)</f>
        <v>-5.4976249999999997E-2</v>
      </c>
      <c r="Q54" s="29"/>
      <c r="R54" s="63">
        <f t="shared" si="6"/>
        <v>1.3117651056888465E-2</v>
      </c>
      <c r="S54" s="38">
        <f t="shared" ca="1" si="7"/>
        <v>0.14962320736763407</v>
      </c>
      <c r="T54" s="40">
        <f t="shared" ca="1" si="8"/>
        <v>0.18742320736763407</v>
      </c>
      <c r="U54" s="41">
        <f t="shared" si="9"/>
        <v>5.3490110786379379E-2</v>
      </c>
      <c r="V54" s="42">
        <f t="shared" ca="1" si="10"/>
        <v>32</v>
      </c>
      <c r="W54" s="43">
        <f t="shared" si="11"/>
        <v>5.9399999999999977</v>
      </c>
    </row>
    <row r="55" spans="2:23" x14ac:dyDescent="0.25">
      <c r="B55" s="36" t="s">
        <v>86</v>
      </c>
      <c r="C55" s="23" t="str" cm="1">
        <f t="array" ref="C55">_xldudf_OPTIONSAMURAI_STOCK($B55, C$6)</f>
        <v>Consolidated Edison, Inc.</v>
      </c>
      <c r="D55" s="29" t="str" cm="1">
        <f t="array" ref="D55">_xldudf_OPTIONSAMURAI_STOCK($B55, D$6)</f>
        <v>Utilities</v>
      </c>
      <c r="E55" s="37" cm="1">
        <f t="array" ref="E55">_xldudf_OPTIONSAMURAI_STOCK($B55, E$6)</f>
        <v>89.34</v>
      </c>
      <c r="F55" s="75" cm="1">
        <f t="array" ref="F55">_xldudf_OPTIONSAMURAI_STOCK($B55, F$6)</f>
        <v>31075130000</v>
      </c>
      <c r="G55" s="70" cm="1">
        <f t="array" ref="G55">_xldudf_OPTIONSAMURAI_STOCK($B55, G$6)</f>
        <v>0.94047619999999998</v>
      </c>
      <c r="H55" s="39" cm="1">
        <f t="array" ref="H55">_xldudf_OPTIONSAMURAI_STOCK($B55, H$6)</f>
        <v>3.4700000000000002E-2</v>
      </c>
      <c r="I55" s="57" cm="1">
        <f t="array" ref="I55">_xldudf_OPTIONSAMURAI_STOCK($B55, I$6)</f>
        <v>-0.12435639</v>
      </c>
      <c r="J55" s="29"/>
      <c r="K55" s="29" t="str" cm="1">
        <f t="array" ref="K55">_xldudf_OPTIONSAMURAI_OPTION($B55, "CALL", $E$2, $C$2,K$6)</f>
        <v>Consolidated Edison, Inc.</v>
      </c>
      <c r="L55" s="23" t="str" cm="1">
        <f t="array" ref="L55">_xldudf_OPTIONSAMURAI_OPTION($B55, "CALL", $E$2, $C$2,L$6)</f>
        <v>2022-04-14</v>
      </c>
      <c r="M55" s="29" cm="1">
        <f t="array" ref="M55">_xldudf_OPTIONSAMURAI_OPTION($B55, "CALL", $E$2, $C$2,M$6)</f>
        <v>92.5</v>
      </c>
      <c r="N55" s="29" cm="1">
        <f t="array" ref="N55">_xldudf_OPTIONSAMURAI_OPTION($B55, "CALL", $E$2, $C$2,N$6)</f>
        <v>1.1499999999999999</v>
      </c>
      <c r="O55" s="29" cm="1">
        <f t="array" ref="O55">_xldudf_OPTIONSAMURAI_OPTION($B55, "CALL", $E$2, $C$2,O$6)</f>
        <v>0.31436422000000003</v>
      </c>
      <c r="P55" s="60" cm="1">
        <f t="array" ref="P55">_xldudf_OPTIONSAMURAI_OPTION($B55, "CALL", $E$2, $C$2,P$6)</f>
        <v>-3.1685070000000003E-2</v>
      </c>
      <c r="Q55" s="29"/>
      <c r="R55" s="63">
        <f t="shared" si="6"/>
        <v>1.3040027213969838E-2</v>
      </c>
      <c r="S55" s="38">
        <f t="shared" ca="1" si="7"/>
        <v>0.14873781040934345</v>
      </c>
      <c r="T55" s="40">
        <f t="shared" ca="1" si="8"/>
        <v>0.18343781040934345</v>
      </c>
      <c r="U55" s="41">
        <f t="shared" si="9"/>
        <v>4.8871754167139098E-2</v>
      </c>
      <c r="V55" s="42">
        <f t="shared" ca="1" si="10"/>
        <v>32</v>
      </c>
      <c r="W55" s="43">
        <f t="shared" si="11"/>
        <v>3.1599999999999966</v>
      </c>
    </row>
    <row r="56" spans="2:23" x14ac:dyDescent="0.25">
      <c r="B56" s="36" t="s">
        <v>41</v>
      </c>
      <c r="C56" s="23" t="str" cm="1">
        <f t="array" ref="C56">_xldudf_OPTIONSAMURAI_STOCK($B56, C$6)</f>
        <v>3M Company</v>
      </c>
      <c r="D56" s="29" t="str" cm="1">
        <f t="array" ref="D56">_xldudf_OPTIONSAMURAI_STOCK($B56, D$6)</f>
        <v>Industrials</v>
      </c>
      <c r="E56" s="37" cm="1">
        <f t="array" ref="E56">_xldudf_OPTIONSAMURAI_STOCK($B56, E$6)</f>
        <v>140.96</v>
      </c>
      <c r="F56" s="75" cm="1">
        <f t="array" ref="F56">_xldudf_OPTIONSAMURAI_STOCK($B56, F$6)</f>
        <v>81363530000</v>
      </c>
      <c r="G56" s="70" cm="1">
        <f t="array" ref="G56">_xldudf_OPTIONSAMURAI_STOCK($B56, G$6)</f>
        <v>0.98412699999999997</v>
      </c>
      <c r="H56" s="39" cm="1">
        <f t="array" ref="H56">_xldudf_OPTIONSAMURAI_STOCK($B56, H$6)</f>
        <v>4.2000000000000003E-2</v>
      </c>
      <c r="I56" s="57" cm="1">
        <f t="array" ref="I56">_xldudf_OPTIONSAMURAI_STOCK($B56, I$6)</f>
        <v>0.22687288</v>
      </c>
      <c r="J56" s="29"/>
      <c r="K56" s="29" t="str" cm="1">
        <f t="array" ref="K56">_xldudf_OPTIONSAMURAI_OPTION($B56, "CALL", $E$2, $C$2,K$6)</f>
        <v>3M Company</v>
      </c>
      <c r="L56" s="23" t="str" cm="1">
        <f t="array" ref="L56">_xldudf_OPTIONSAMURAI_OPTION($B56, "CALL", $E$2, $C$2,L$6)</f>
        <v>2022-04-14</v>
      </c>
      <c r="M56" s="29" cm="1">
        <f t="array" ref="M56">_xldudf_OPTIONSAMURAI_OPTION($B56, "CALL", $E$2, $C$2,M$6)</f>
        <v>150</v>
      </c>
      <c r="N56" s="29" cm="1">
        <f t="array" ref="N56">_xldudf_OPTIONSAMURAI_OPTION($B56, "CALL", $E$2, $C$2,N$6)</f>
        <v>1.7</v>
      </c>
      <c r="O56" s="29" cm="1">
        <f t="array" ref="O56">_xldudf_OPTIONSAMURAI_OPTION($B56, "CALL", $E$2, $C$2,O$6)</f>
        <v>0.24854535999999999</v>
      </c>
      <c r="P56" s="60" cm="1">
        <f t="array" ref="P56">_xldudf_OPTIONSAMURAI_OPTION($B56, "CALL", $E$2, $C$2,P$6)</f>
        <v>-5.732454E-2</v>
      </c>
      <c r="Q56" s="29"/>
      <c r="R56" s="63">
        <f t="shared" si="6"/>
        <v>1.220738187562832E-2</v>
      </c>
      <c r="S56" s="38">
        <f t="shared" ca="1" si="7"/>
        <v>0.13924044951888553</v>
      </c>
      <c r="T56" s="40">
        <f t="shared" ca="1" si="8"/>
        <v>0.18124044951888554</v>
      </c>
      <c r="U56" s="41">
        <f t="shared" si="9"/>
        <v>7.7121930202498856E-2</v>
      </c>
      <c r="V56" s="42">
        <f t="shared" ca="1" si="10"/>
        <v>32</v>
      </c>
      <c r="W56" s="43">
        <f t="shared" si="11"/>
        <v>9.039999999999992</v>
      </c>
    </row>
    <row r="57" spans="2:23" x14ac:dyDescent="0.25">
      <c r="B57" s="36" t="s">
        <v>32</v>
      </c>
      <c r="C57" s="23" t="str" cm="1">
        <f t="array" ref="C57">_xldudf_OPTIONSAMURAI_STOCK($B57, C$6)</f>
        <v>The Sherwin-Williams Company</v>
      </c>
      <c r="D57" s="29" t="str" cm="1">
        <f t="array" ref="D57">_xldudf_OPTIONSAMURAI_STOCK($B57, D$6)</f>
        <v>Basic Materials</v>
      </c>
      <c r="E57" s="37" cm="1">
        <f t="array" ref="E57">_xldudf_OPTIONSAMURAI_STOCK($B57, E$6)</f>
        <v>233.59</v>
      </c>
      <c r="F57" s="75" cm="1">
        <f t="array" ref="F57">_xldudf_OPTIONSAMURAI_STOCK($B57, F$6)</f>
        <v>60714710000</v>
      </c>
      <c r="G57" s="70" cm="1">
        <f t="array" ref="G57">_xldudf_OPTIONSAMURAI_STOCK($B57, G$6)</f>
        <v>0.99603176000000004</v>
      </c>
      <c r="H57" s="39" cm="1">
        <f t="array" ref="H57">_xldudf_OPTIONSAMURAI_STOCK($B57, H$6)</f>
        <v>9.4000000000000004E-3</v>
      </c>
      <c r="I57" s="57" cm="1">
        <f t="array" ref="I57">_xldudf_OPTIONSAMURAI_STOCK($B57, I$6)</f>
        <v>0.39256816999999999</v>
      </c>
      <c r="J57" s="29"/>
      <c r="K57" s="29" t="str" cm="1">
        <f t="array" ref="K57">_xldudf_OPTIONSAMURAI_OPTION($B57, "CALL", $E$2, $C$2,K$6)</f>
        <v>The Sherwin-Williams Company</v>
      </c>
      <c r="L57" s="23" t="str" cm="1">
        <f t="array" ref="L57">_xldudf_OPTIONSAMURAI_OPTION($B57, "CALL", $E$2, $C$2,L$6)</f>
        <v>2022-04-14</v>
      </c>
      <c r="M57" s="29" cm="1">
        <f t="array" ref="M57">_xldudf_OPTIONSAMURAI_OPTION($B57, "CALL", $E$2, $C$2,M$6)</f>
        <v>250</v>
      </c>
      <c r="N57" s="29" cm="1">
        <f t="array" ref="N57">_xldudf_OPTIONSAMURAI_OPTION($B57, "CALL", $E$2, $C$2,N$6)</f>
        <v>3.35</v>
      </c>
      <c r="O57" s="29" cm="1">
        <f t="array" ref="O57">_xldudf_OPTIONSAMURAI_OPTION($B57, "CALL", $E$2, $C$2,O$6)</f>
        <v>0.25872173999999998</v>
      </c>
      <c r="P57" s="60" cm="1">
        <f t="array" ref="P57">_xldudf_OPTIONSAMURAI_OPTION($B57, "CALL", $E$2, $C$2,P$6)</f>
        <v>-0.10991164</v>
      </c>
      <c r="Q57" s="29"/>
      <c r="R57" s="63">
        <f t="shared" si="6"/>
        <v>1.4550034746351633E-2</v>
      </c>
      <c r="S57" s="38">
        <f t="shared" ca="1" si="7"/>
        <v>0.16596133382557332</v>
      </c>
      <c r="T57" s="40">
        <f t="shared" ca="1" si="8"/>
        <v>0.17536133382557331</v>
      </c>
      <c r="U57" s="41">
        <f t="shared" si="9"/>
        <v>8.5823488533703945E-2</v>
      </c>
      <c r="V57" s="42">
        <f t="shared" ca="1" si="10"/>
        <v>32</v>
      </c>
      <c r="W57" s="43">
        <f t="shared" si="11"/>
        <v>16.409999999999997</v>
      </c>
    </row>
    <row r="58" spans="2:23" x14ac:dyDescent="0.25">
      <c r="B58" s="36" t="s">
        <v>54</v>
      </c>
      <c r="C58" s="23" t="str" cm="1">
        <f t="array" ref="C58">_xldudf_OPTIONSAMURAI_STOCK($B58, C$6)</f>
        <v>Cincinnati Financial Corporation</v>
      </c>
      <c r="D58" s="29" t="str" cm="1">
        <f t="array" ref="D58">_xldudf_OPTIONSAMURAI_STOCK($B58, D$6)</f>
        <v>Financial</v>
      </c>
      <c r="E58" s="37" cm="1">
        <f t="array" ref="E58">_xldudf_OPTIONSAMURAI_STOCK($B58, E$6)</f>
        <v>121.69</v>
      </c>
      <c r="F58" s="75" cm="1">
        <f t="array" ref="F58">_xldudf_OPTIONSAMURAI_STOCK($B58, F$6)</f>
        <v>19706480000</v>
      </c>
      <c r="G58" s="70" cm="1">
        <f t="array" ref="G58">_xldudf_OPTIONSAMURAI_STOCK($B58, G$6)</f>
        <v>0.95634920000000001</v>
      </c>
      <c r="H58" s="38" cm="1">
        <f t="array" ref="H58">_xldudf_OPTIONSAMURAI_STOCK($B58, H$6)</f>
        <v>2.07E-2</v>
      </c>
      <c r="I58" s="57" cm="1">
        <f t="array" ref="I58">_xldudf_OPTIONSAMURAI_STOCK($B58, I$6)</f>
        <v>0.14389022000000001</v>
      </c>
      <c r="J58" s="29"/>
      <c r="K58" s="29" t="e">
        <f>ROUNDUP(D58,0)</f>
        <v>#VALUE!</v>
      </c>
      <c r="L58" s="23" t="str" cm="1">
        <f t="array" ref="L58">_xldudf_OPTIONSAMURAI_OPTION($B58, "CALL", $E$2, $C$2,L$6)</f>
        <v>2022-04-14</v>
      </c>
      <c r="M58" s="29" cm="1">
        <f t="array" ref="M58">_xldudf_OPTIONSAMURAI_OPTION($B58, "CALL", $E$2, $C$2,M$6)</f>
        <v>130</v>
      </c>
      <c r="N58" s="29" cm="1">
        <f t="array" ref="N58">_xldudf_OPTIONSAMURAI_OPTION($B58, "CALL", $E$2, $C$2,N$6)</f>
        <v>1.625</v>
      </c>
      <c r="O58" s="29" cm="1">
        <f t="array" ref="O58">_xldudf_OPTIONSAMURAI_OPTION($B58, "CALL", $E$2, $C$2,O$6)</f>
        <v>0.25359544000000001</v>
      </c>
      <c r="P58" s="60" cm="1">
        <f t="array" ref="P58">_xldudf_OPTIONSAMURAI_OPTION($B58, "CALL", $E$2, $C$2,P$6)</f>
        <v>-5.408201E-2</v>
      </c>
      <c r="Q58" s="29"/>
      <c r="R58" s="63">
        <f t="shared" si="6"/>
        <v>1.3534335568233873E-2</v>
      </c>
      <c r="S58" s="38">
        <f t="shared" ca="1" si="7"/>
        <v>0.1543760150751676</v>
      </c>
      <c r="T58" s="40">
        <f t="shared" ca="1" si="8"/>
        <v>0.1750760150751676</v>
      </c>
      <c r="U58" s="41">
        <f t="shared" si="9"/>
        <v>8.2746845458709889E-2</v>
      </c>
      <c r="V58" s="42">
        <f t="shared" ca="1" si="10"/>
        <v>32</v>
      </c>
      <c r="W58" s="43">
        <f t="shared" si="11"/>
        <v>8.3100000000000023</v>
      </c>
    </row>
    <row r="59" spans="2:23" x14ac:dyDescent="0.25">
      <c r="B59" s="36" t="s">
        <v>44</v>
      </c>
      <c r="C59" s="23" t="str" cm="1">
        <f t="array" ref="C59">_xldudf_OPTIONSAMURAI_STOCK($B59, C$6)</f>
        <v>Abbott Laboratories</v>
      </c>
      <c r="D59" s="29" t="str" cm="1">
        <f t="array" ref="D59">_xldudf_OPTIONSAMURAI_STOCK($B59, D$6)</f>
        <v>Healthcare</v>
      </c>
      <c r="E59" s="37" cm="1">
        <f t="array" ref="E59">_xldudf_OPTIONSAMURAI_STOCK($B59, E$6)</f>
        <v>114.02</v>
      </c>
      <c r="F59" s="75" cm="1">
        <f t="array" ref="F59">_xldudf_OPTIONSAMURAI_STOCK($B59, F$6)</f>
        <v>200343400000</v>
      </c>
      <c r="G59" s="70" cm="1">
        <f t="array" ref="G59">_xldudf_OPTIONSAMURAI_STOCK($B59, G$6)</f>
        <v>0.97619045000000004</v>
      </c>
      <c r="H59" s="39" cm="1">
        <f t="array" ref="H59">_xldudf_OPTIONSAMURAI_STOCK($B59, H$6)</f>
        <v>1.6500000000000001E-2</v>
      </c>
      <c r="I59" s="57" cm="1">
        <f t="array" ref="I59">_xldudf_OPTIONSAMURAI_STOCK($B59, I$6)</f>
        <v>0.25881425000000002</v>
      </c>
      <c r="J59" s="29"/>
      <c r="K59" s="29" t="str" cm="1">
        <f t="array" ref="K59">_xldudf_OPTIONSAMURAI_OPTION($B59, "CALL", $E$2, $C$2,K$6)</f>
        <v>Abbott Laboratories</v>
      </c>
      <c r="L59" s="23" t="str" cm="1">
        <f t="array" ref="L59">_xldudf_OPTIONSAMURAI_OPTION($B59, "CALL", $E$2, $C$2,L$6)</f>
        <v>2022-04-14</v>
      </c>
      <c r="M59" s="29" cm="1">
        <f t="array" ref="M59">_xldudf_OPTIONSAMURAI_OPTION($B59, "CALL", $E$2, $C$2,M$6)</f>
        <v>120</v>
      </c>
      <c r="N59" s="29" cm="1">
        <f t="array" ref="N59">_xldudf_OPTIONSAMURAI_OPTION($B59, "CALL", $E$2, $C$2,N$6)</f>
        <v>1.54</v>
      </c>
      <c r="O59" s="29" cm="1">
        <f t="array" ref="O59">_xldudf_OPTIONSAMURAI_OPTION($B59, "CALL", $E$2, $C$2,O$6)</f>
        <v>0.28065630000000003</v>
      </c>
      <c r="P59" s="60" cm="1">
        <f t="array" ref="P59">_xldudf_OPTIONSAMURAI_OPTION($B59, "CALL", $E$2, $C$2,P$6)</f>
        <v>-4.7044339999999997E-2</v>
      </c>
      <c r="Q59" s="29"/>
      <c r="R59" s="63">
        <f t="shared" si="6"/>
        <v>1.3691322901849219E-2</v>
      </c>
      <c r="S59" s="38">
        <f t="shared" ca="1" si="7"/>
        <v>0.15616665184921766</v>
      </c>
      <c r="T59" s="40">
        <f t="shared" ca="1" si="8"/>
        <v>0.17266665184921764</v>
      </c>
      <c r="U59" s="41">
        <f t="shared" si="9"/>
        <v>6.6856330014224793E-2</v>
      </c>
      <c r="V59" s="42">
        <f t="shared" ca="1" si="10"/>
        <v>32</v>
      </c>
      <c r="W59" s="43">
        <f t="shared" si="11"/>
        <v>5.980000000000004</v>
      </c>
    </row>
    <row r="60" spans="2:23" x14ac:dyDescent="0.25">
      <c r="B60" s="36" t="s">
        <v>64</v>
      </c>
      <c r="C60" s="23" t="str" cm="1">
        <f t="array" ref="C60">_xldudf_OPTIONSAMURAI_STOCK($B60, C$6)</f>
        <v>The Coca-Cola Company</v>
      </c>
      <c r="D60" s="29" t="str" cm="1">
        <f t="array" ref="D60">_xldudf_OPTIONSAMURAI_STOCK($B60, D$6)</f>
        <v>Consumer Defensive</v>
      </c>
      <c r="E60" s="37" cm="1">
        <f t="array" ref="E60">_xldudf_OPTIONSAMURAI_STOCK($B60, E$6)</f>
        <v>57.92</v>
      </c>
      <c r="F60" s="75" cm="1">
        <f t="array" ref="F60">_xldudf_OPTIONSAMURAI_STOCK($B60, F$6)</f>
        <v>250709030000</v>
      </c>
      <c r="G60" s="70" cm="1">
        <f t="array" ref="G60">_xldudf_OPTIONSAMURAI_STOCK($B60, G$6)</f>
        <v>0.98809519999999995</v>
      </c>
      <c r="H60" s="39" cm="1">
        <f t="array" ref="H60">_xldudf_OPTIONSAMURAI_STOCK($B60, H$6)</f>
        <v>2.9000000000000001E-2</v>
      </c>
      <c r="I60" s="57" cm="1">
        <f t="array" ref="I60">_xldudf_OPTIONSAMURAI_STOCK($B60, I$6)</f>
        <v>0.16350138</v>
      </c>
      <c r="J60" s="29"/>
      <c r="K60" s="29" t="str" cm="1">
        <f t="array" ref="K60">_xldudf_OPTIONSAMURAI_OPTION($B60, "CALL", $E$2, $C$2,K$6)</f>
        <v>The Coca-Cola Company</v>
      </c>
      <c r="L60" s="23" t="str" cm="1">
        <f t="array" ref="L60">_xldudf_OPTIONSAMURAI_OPTION($B60, "CALL", $E$2, $C$2,L$6)</f>
        <v>2022-04-14</v>
      </c>
      <c r="M60" s="29" cm="1">
        <f t="array" ref="M60">_xldudf_OPTIONSAMURAI_OPTION($B60, "CALL", $E$2, $C$2,M$6)</f>
        <v>60</v>
      </c>
      <c r="N60" s="29" cm="1">
        <f t="array" ref="N60">_xldudf_OPTIONSAMURAI_OPTION($B60, "CALL", $E$2, $C$2,N$6)</f>
        <v>0.69499999999999995</v>
      </c>
      <c r="O60" s="29" cm="1">
        <f t="array" ref="O60">_xldudf_OPTIONSAMURAI_OPTION($B60, "CALL", $E$2, $C$2,O$6)</f>
        <v>0.30528796000000002</v>
      </c>
      <c r="P60" s="60" cm="1">
        <f t="array" ref="P60">_xldudf_OPTIONSAMURAI_OPTION($B60, "CALL", $E$2, $C$2,P$6)</f>
        <v>-1.9654700000000001E-2</v>
      </c>
      <c r="Q60" s="29"/>
      <c r="R60" s="63">
        <f t="shared" si="6"/>
        <v>1.2145041502839666E-2</v>
      </c>
      <c r="S60" s="38">
        <f t="shared" ca="1" si="7"/>
        <v>0.13852937964176495</v>
      </c>
      <c r="T60" s="40">
        <f t="shared" ca="1" si="8"/>
        <v>0.16752937964176495</v>
      </c>
      <c r="U60" s="41">
        <f t="shared" si="9"/>
        <v>4.8492791612057634E-2</v>
      </c>
      <c r="V60" s="42">
        <f t="shared" ca="1" si="10"/>
        <v>32</v>
      </c>
      <c r="W60" s="43">
        <f t="shared" si="11"/>
        <v>2.0799999999999983</v>
      </c>
    </row>
    <row r="61" spans="2:23" x14ac:dyDescent="0.25">
      <c r="B61" s="36" t="s">
        <v>57</v>
      </c>
      <c r="C61" s="23" t="str" cm="1">
        <f t="array" ref="C61">_xldudf_OPTIONSAMURAI_STOCK($B61, C$6)</f>
        <v>Sysco Corporation</v>
      </c>
      <c r="D61" s="29" t="str" cm="1">
        <f t="array" ref="D61">_xldudf_OPTIONSAMURAI_STOCK($B61, D$6)</f>
        <v>Consumer Defensive</v>
      </c>
      <c r="E61" s="37" cm="1">
        <f t="array" ref="E61">_xldudf_OPTIONSAMURAI_STOCK($B61, E$6)</f>
        <v>77.819999999999993</v>
      </c>
      <c r="F61" s="75" cm="1">
        <f t="array" ref="F61">_xldudf_OPTIONSAMURAI_STOCK($B61, F$6)</f>
        <v>40474960000</v>
      </c>
      <c r="G61" s="70" cm="1">
        <f t="array" ref="G61">_xldudf_OPTIONSAMURAI_STOCK($B61, G$6)</f>
        <v>0.98809519999999995</v>
      </c>
      <c r="H61" s="39" cm="1">
        <f t="array" ref="H61">_xldudf_OPTIONSAMURAI_STOCK($B61, H$6)</f>
        <v>2.4199999999999999E-2</v>
      </c>
      <c r="I61" s="57" cm="1">
        <f t="array" ref="I61">_xldudf_OPTIONSAMURAI_STOCK($B61, I$6)</f>
        <v>0.14584939</v>
      </c>
      <c r="J61" s="29"/>
      <c r="K61" s="29" t="str" cm="1">
        <f t="array" ref="K61">_xldudf_OPTIONSAMURAI_OPTION($B61, "CALL", $E$2, $C$2,K$6)</f>
        <v>Sysco Corporation</v>
      </c>
      <c r="L61" s="23" t="str" cm="1">
        <f t="array" ref="L61">_xldudf_OPTIONSAMURAI_OPTION($B61, "CALL", $E$2, $C$2,L$6)</f>
        <v>2022-04-14</v>
      </c>
      <c r="M61" s="29" cm="1">
        <f t="array" ref="M61">_xldudf_OPTIONSAMURAI_OPTION($B61, "CALL", $E$2, $C$2,M$6)</f>
        <v>85</v>
      </c>
      <c r="N61" s="29" cm="1">
        <f t="array" ref="N61">_xldudf_OPTIONSAMURAI_OPTION($B61, "CALL", $E$2, $C$2,N$6)</f>
        <v>0.92500000000000004</v>
      </c>
      <c r="O61" s="29" cm="1">
        <f t="array" ref="O61">_xldudf_OPTIONSAMURAI_OPTION($B61, "CALL", $E$2, $C$2,O$6)</f>
        <v>0.21299443000000001</v>
      </c>
      <c r="P61" s="60" cm="1">
        <f t="array" ref="P61">_xldudf_OPTIONSAMURAI_OPTION($B61, "CALL", $E$2, $C$2,P$6)</f>
        <v>-3.511131E-2</v>
      </c>
      <c r="Q61" s="29"/>
      <c r="R61" s="63">
        <f t="shared" si="6"/>
        <v>1.2029390727615582E-2</v>
      </c>
      <c r="S61" s="38">
        <f t="shared" ca="1" si="7"/>
        <v>0.13721023798686521</v>
      </c>
      <c r="T61" s="40">
        <f t="shared" ca="1" si="8"/>
        <v>0.16141023798686521</v>
      </c>
      <c r="U61" s="41">
        <f t="shared" si="9"/>
        <v>0.1054034722673777</v>
      </c>
      <c r="V61" s="42">
        <f t="shared" ca="1" si="10"/>
        <v>32</v>
      </c>
      <c r="W61" s="43">
        <f t="shared" si="11"/>
        <v>7.1800000000000068</v>
      </c>
    </row>
    <row r="62" spans="2:23" x14ac:dyDescent="0.25">
      <c r="B62" s="36" t="s">
        <v>66</v>
      </c>
      <c r="C62" s="23" t="str" cm="1">
        <f t="array" ref="C62">_xldudf_OPTIONSAMURAI_STOCK($B62, C$6)</f>
        <v>The Procter &amp; Gamble Company</v>
      </c>
      <c r="D62" s="29" t="str" cm="1">
        <f t="array" ref="D62">_xldudf_OPTIONSAMURAI_STOCK($B62, D$6)</f>
        <v>Consumer Defensive</v>
      </c>
      <c r="E62" s="37" cm="1">
        <f t="array" ref="E62">_xldudf_OPTIONSAMURAI_STOCK($B62, E$6)</f>
        <v>143.22</v>
      </c>
      <c r="F62" s="75" cm="1">
        <f t="array" ref="F62">_xldudf_OPTIONSAMURAI_STOCK($B62, F$6)</f>
        <v>341581140000</v>
      </c>
      <c r="G62" s="70" cm="1">
        <f t="array" ref="G62">_xldudf_OPTIONSAMURAI_STOCK($B62, G$6)</f>
        <v>0.98412699999999997</v>
      </c>
      <c r="H62" s="39" cm="1">
        <f t="array" ref="H62">_xldudf_OPTIONSAMURAI_STOCK($B62, H$6)</f>
        <v>2.4299999999999999E-2</v>
      </c>
      <c r="I62" s="57" cm="1">
        <f t="array" ref="I62">_xldudf_OPTIONSAMURAI_STOCK($B62, I$6)</f>
        <v>0.15647256000000001</v>
      </c>
      <c r="J62" s="29"/>
      <c r="K62" s="29" t="str" cm="1">
        <f t="array" ref="K62">_xldudf_OPTIONSAMURAI_OPTION($B62, "CALL", $E$2, $C$2,K$6)</f>
        <v>The Procter &amp; Gamble Company</v>
      </c>
      <c r="L62" s="23" t="str" cm="1">
        <f t="array" ref="L62">_xldudf_OPTIONSAMURAI_OPTION($B62, "CALL", $E$2, $C$2,L$6)</f>
        <v>2022-04-14</v>
      </c>
      <c r="M62" s="29" cm="1">
        <f t="array" ref="M62">_xldudf_OPTIONSAMURAI_OPTION($B62, "CALL", $E$2, $C$2,M$6)</f>
        <v>150</v>
      </c>
      <c r="N62" s="29" cm="1">
        <f t="array" ref="N62">_xldudf_OPTIONSAMURAI_OPTION($B62, "CALL", $E$2, $C$2,N$6)</f>
        <v>1.69</v>
      </c>
      <c r="O62" s="29" cm="1">
        <f t="array" ref="O62">_xldudf_OPTIONSAMURAI_OPTION($B62, "CALL", $E$2, $C$2,O$6)</f>
        <v>0.27595174</v>
      </c>
      <c r="P62" s="60" cm="1">
        <f t="array" ref="P62">_xldudf_OPTIONSAMURAI_OPTION($B62, "CALL", $E$2, $C$2,P$6)</f>
        <v>-5.223962E-2</v>
      </c>
      <c r="Q62" s="29"/>
      <c r="R62" s="63">
        <f t="shared" si="6"/>
        <v>1.1940931251324807E-2</v>
      </c>
      <c r="S62" s="38">
        <f t="shared" ca="1" si="7"/>
        <v>0.13620124708542358</v>
      </c>
      <c r="T62" s="40">
        <f t="shared" ca="1" si="8"/>
        <v>0.16050124708542357</v>
      </c>
      <c r="U62" s="41">
        <f t="shared" si="9"/>
        <v>5.9845969052497706E-2</v>
      </c>
      <c r="V62" s="42">
        <f t="shared" ca="1" si="10"/>
        <v>32</v>
      </c>
      <c r="W62" s="43">
        <f t="shared" si="11"/>
        <v>6.7800000000000011</v>
      </c>
    </row>
    <row r="63" spans="2:23" x14ac:dyDescent="0.25">
      <c r="B63" s="36" t="s">
        <v>75</v>
      </c>
      <c r="C63" s="23" t="str" cm="1">
        <f t="array" ref="C63">_xldudf_OPTIONSAMURAI_STOCK($B63, C$6)</f>
        <v>Automatic Data Processing, Inc.</v>
      </c>
      <c r="D63" s="29" t="str" cm="1">
        <f t="array" ref="D63">_xldudf_OPTIONSAMURAI_STOCK($B63, D$6)</f>
        <v>Industrials</v>
      </c>
      <c r="E63" s="37" cm="1">
        <f t="array" ref="E63">_xldudf_OPTIONSAMURAI_STOCK($B63, E$6)</f>
        <v>207.27</v>
      </c>
      <c r="F63" s="75" cm="1">
        <f t="array" ref="F63">_xldudf_OPTIONSAMURAI_STOCK($B63, F$6)</f>
        <v>85492660000</v>
      </c>
      <c r="G63" s="70" cm="1">
        <f t="array" ref="G63">_xldudf_OPTIONSAMURAI_STOCK($B63, G$6)</f>
        <v>0.96428572999999995</v>
      </c>
      <c r="H63" s="39" cm="1">
        <f t="array" ref="H63">_xldudf_OPTIONSAMURAI_STOCK($B63, H$6)</f>
        <v>2.01E-2</v>
      </c>
      <c r="I63" s="57" cm="1">
        <f t="array" ref="I63">_xldudf_OPTIONSAMURAI_STOCK($B63, I$6)</f>
        <v>4.6075169999999999E-2</v>
      </c>
      <c r="J63" s="29"/>
      <c r="K63" s="29" t="str" cm="1">
        <f t="array" ref="K63">_xldudf_OPTIONSAMURAI_OPTION($B63, "CALL", $E$2, $C$2,K$6)</f>
        <v>Automatic Data Processing, Inc.</v>
      </c>
      <c r="L63" s="23" t="str" cm="1">
        <f t="array" ref="L63">_xldudf_OPTIONSAMURAI_OPTION($B63, "CALL", $E$2, $C$2,L$6)</f>
        <v>2022-04-14</v>
      </c>
      <c r="M63" s="29" cm="1">
        <f t="array" ref="M63">_xldudf_OPTIONSAMURAI_OPTION($B63, "CALL", $E$2, $C$2,M$6)</f>
        <v>220</v>
      </c>
      <c r="N63" s="29" cm="1">
        <f t="array" ref="N63">_xldudf_OPTIONSAMURAI_OPTION($B63, "CALL", $E$2, $C$2,N$6)</f>
        <v>2.4750000000000001</v>
      </c>
      <c r="O63" s="29" cm="1">
        <f t="array" ref="O63">_xldudf_OPTIONSAMURAI_OPTION($B63, "CALL", $E$2, $C$2,O$6)</f>
        <v>0.25165278000000002</v>
      </c>
      <c r="P63" s="60" cm="1">
        <f t="array" ref="P63">_xldudf_OPTIONSAMURAI_OPTION($B63, "CALL", $E$2, $C$2,P$6)</f>
        <v>-8.2614240000000005E-2</v>
      </c>
      <c r="Q63" s="29"/>
      <c r="R63" s="63">
        <f t="shared" si="6"/>
        <v>1.2085255987695012E-2</v>
      </c>
      <c r="S63" s="38">
        <f t="shared" ca="1" si="7"/>
        <v>0.13784745110964625</v>
      </c>
      <c r="T63" s="40">
        <f t="shared" ca="1" si="8"/>
        <v>0.15794745110964625</v>
      </c>
      <c r="U63" s="41">
        <f t="shared" si="9"/>
        <v>7.4244976684001013E-2</v>
      </c>
      <c r="V63" s="42">
        <f t="shared" ca="1" si="10"/>
        <v>32</v>
      </c>
      <c r="W63" s="43">
        <f t="shared" si="11"/>
        <v>12.72999999999999</v>
      </c>
    </row>
    <row r="64" spans="2:23" x14ac:dyDescent="0.25">
      <c r="B64" s="36" t="s">
        <v>39</v>
      </c>
      <c r="C64" s="23" t="str" cm="1">
        <f t="array" ref="C64">_xldudf_OPTIONSAMURAI_STOCK($B64, C$6)</f>
        <v>Lowe's Companies, Inc.</v>
      </c>
      <c r="D64" s="29" t="str" cm="1">
        <f t="array" ref="D64">_xldudf_OPTIONSAMURAI_STOCK($B64, D$6)</f>
        <v>Consumer Cyclical</v>
      </c>
      <c r="E64" s="37" cm="1">
        <f t="array" ref="E64">_xldudf_OPTIONSAMURAI_STOCK($B64, E$6)</f>
        <v>222.21</v>
      </c>
      <c r="F64" s="75" cm="1">
        <f t="array" ref="F64">_xldudf_OPTIONSAMURAI_STOCK($B64, F$6)</f>
        <v>150349510000</v>
      </c>
      <c r="G64" s="70" cm="1">
        <f t="array" ref="G64">_xldudf_OPTIONSAMURAI_STOCK($B64, G$6)</f>
        <v>0.90476190000000001</v>
      </c>
      <c r="H64" s="39" cm="1">
        <f t="array" ref="H64">_xldudf_OPTIONSAMURAI_STOCK($B64, H$6)</f>
        <v>1.44E-2</v>
      </c>
      <c r="I64" s="57" cm="1">
        <f t="array" ref="I64">_xldudf_OPTIONSAMURAI_STOCK($B64, I$6)</f>
        <v>0.23986319</v>
      </c>
      <c r="J64" s="29"/>
      <c r="K64" s="29" t="str" cm="1">
        <f t="array" ref="K64">_xldudf_OPTIONSAMURAI_OPTION($B64, "CALL", $E$2, $C$2,K$6)</f>
        <v>Lowe's Companies, Inc.</v>
      </c>
      <c r="L64" s="23" t="str" cm="1">
        <f t="array" ref="L64">_xldudf_OPTIONSAMURAI_OPTION($B64, "CALL", $E$2, $C$2,L$6)</f>
        <v>2022-04-14</v>
      </c>
      <c r="M64" s="29" cm="1">
        <f t="array" ref="M64">_xldudf_OPTIONSAMURAI_OPTION($B64, "CALL", $E$2, $C$2,M$6)</f>
        <v>240</v>
      </c>
      <c r="N64" s="29" cm="1">
        <f t="array" ref="N64">_xldudf_OPTIONSAMURAI_OPTION($B64, "CALL", $E$2, $C$2,N$6)</f>
        <v>2.7450000000000001</v>
      </c>
      <c r="O64" s="29" cm="1">
        <f t="array" ref="O64">_xldudf_OPTIONSAMURAI_OPTION($B64, "CALL", $E$2, $C$2,O$6)</f>
        <v>0.23005376999999999</v>
      </c>
      <c r="P64" s="60" cm="1">
        <f t="array" ref="P64">_xldudf_OPTIONSAMURAI_OPTION($B64, "CALL", $E$2, $C$2,P$6)</f>
        <v>-9.8438639999999994E-2</v>
      </c>
      <c r="Q64" s="29"/>
      <c r="R64" s="63">
        <f t="shared" si="6"/>
        <v>1.2507689153167932E-2</v>
      </c>
      <c r="S64" s="38">
        <f t="shared" ca="1" si="7"/>
        <v>0.14266582940332173</v>
      </c>
      <c r="T64" s="40">
        <f t="shared" ca="1" si="8"/>
        <v>0.15706582940332173</v>
      </c>
      <c r="U64" s="41">
        <f t="shared" si="9"/>
        <v>9.356845055020159E-2</v>
      </c>
      <c r="V64" s="42">
        <f t="shared" ca="1" si="10"/>
        <v>32</v>
      </c>
      <c r="W64" s="43">
        <f t="shared" si="11"/>
        <v>17.789999999999992</v>
      </c>
    </row>
    <row r="65" spans="2:23" x14ac:dyDescent="0.25">
      <c r="B65" s="36" t="s">
        <v>55</v>
      </c>
      <c r="C65" s="23" t="str" cm="1">
        <f t="array" ref="C65">_xldudf_OPTIONSAMURAI_STOCK($B65, C$6)</f>
        <v>Roper Technologies, Inc.</v>
      </c>
      <c r="D65" s="29" t="str" cm="1">
        <f t="array" ref="D65">_xldudf_OPTIONSAMURAI_STOCK($B65, D$6)</f>
        <v>Industrials</v>
      </c>
      <c r="E65" s="37" cm="1">
        <f t="array" ref="E65">_xldudf_OPTIONSAMURAI_STOCK($B65, E$6)</f>
        <v>432.31</v>
      </c>
      <c r="F65" s="75" cm="1">
        <f t="array" ref="F65">_xldudf_OPTIONSAMURAI_STOCK($B65, F$6)</f>
        <v>45185040000</v>
      </c>
      <c r="G65" s="70" cm="1">
        <f t="array" ref="G65">_xldudf_OPTIONSAMURAI_STOCK($B65, G$6)</f>
        <v>0.96031743000000003</v>
      </c>
      <c r="H65" s="38" cm="1">
        <f t="array" ref="H65">_xldudf_OPTIONSAMURAI_STOCK($B65, H$6)</f>
        <v>5.7000000000000002E-3</v>
      </c>
      <c r="I65" s="57" cm="1">
        <f t="array" ref="I65">_xldudf_OPTIONSAMURAI_STOCK($B65, I$6)</f>
        <v>0.19490642999999999</v>
      </c>
      <c r="J65" s="29"/>
      <c r="K65" s="29" t="e">
        <f>ROUNDUP(D65,0)</f>
        <v>#VALUE!</v>
      </c>
      <c r="L65" s="23" t="str" cm="1">
        <f t="array" ref="L65">_xldudf_OPTIONSAMURAI_OPTION($B65, "CALL", $E$2, $C$2,L$6)</f>
        <v>2022-04-14</v>
      </c>
      <c r="M65" s="29" cm="1">
        <f t="array" ref="M65">_xldudf_OPTIONSAMURAI_OPTION($B65, "CALL", $E$2, $C$2,M$6)</f>
        <v>460</v>
      </c>
      <c r="N65" s="29" cm="1">
        <f t="array" ref="N65">_xldudf_OPTIONSAMURAI_OPTION($B65, "CALL", $E$2, $C$2,N$6)</f>
        <v>5.65</v>
      </c>
      <c r="O65" s="29" cm="1">
        <f t="array" ref="O65">_xldudf_OPTIONSAMURAI_OPTION($B65, "CALL", $E$2, $C$2,O$6)</f>
        <v>0.25743433999999998</v>
      </c>
      <c r="P65" s="60" cm="1">
        <f t="array" ref="P65">_xldudf_OPTIONSAMURAI_OPTION($B65, "CALL", $E$2, $C$2,P$6)</f>
        <v>-0.18561389</v>
      </c>
      <c r="Q65" s="29"/>
      <c r="R65" s="63">
        <f t="shared" si="6"/>
        <v>1.3242394412412694E-2</v>
      </c>
      <c r="S65" s="38">
        <f t="shared" ca="1" si="7"/>
        <v>0.15104606126658229</v>
      </c>
      <c r="T65" s="40">
        <f t="shared" ca="1" si="8"/>
        <v>0.1567460612665823</v>
      </c>
      <c r="U65" s="41">
        <f t="shared" si="9"/>
        <v>7.8141845966343215E-2</v>
      </c>
      <c r="V65" s="42">
        <f t="shared" ca="1" si="10"/>
        <v>32</v>
      </c>
      <c r="W65" s="43">
        <f t="shared" si="11"/>
        <v>27.689999999999998</v>
      </c>
    </row>
    <row r="66" spans="2:23" x14ac:dyDescent="0.25">
      <c r="B66" s="36" t="s">
        <v>80</v>
      </c>
      <c r="C66" s="23" t="str" cm="1">
        <f t="array" ref="C66">_xldudf_OPTIONSAMURAI_STOCK($B66, C$6)</f>
        <v>General Dynamics Corporation</v>
      </c>
      <c r="D66" s="29" t="str" cm="1">
        <f t="array" ref="D66">_xldudf_OPTIONSAMURAI_STOCK($B66, D$6)</f>
        <v>Industrials</v>
      </c>
      <c r="E66" s="37" cm="1">
        <f t="array" ref="E66">_xldudf_OPTIONSAMURAI_STOCK($B66, E$6)</f>
        <v>232.48</v>
      </c>
      <c r="F66" s="75" cm="1">
        <f t="array" ref="F66">_xldudf_OPTIONSAMURAI_STOCK($B66, F$6)</f>
        <v>62674280000</v>
      </c>
      <c r="G66" s="70" cm="1">
        <f t="array" ref="G66">_xldudf_OPTIONSAMURAI_STOCK($B66, G$6)</f>
        <v>0.98412699999999997</v>
      </c>
      <c r="H66" s="39" cm="1">
        <f t="array" ref="H66">_xldudf_OPTIONSAMURAI_STOCK($B66, H$6)</f>
        <v>2.0500000000000001E-2</v>
      </c>
      <c r="I66" s="57" cm="1">
        <f t="array" ref="I66">_xldudf_OPTIONSAMURAI_STOCK($B66, I$6)</f>
        <v>5.2434620000000001E-2</v>
      </c>
      <c r="J66" s="29"/>
      <c r="K66" s="29" t="str" cm="1">
        <f t="array" ref="K66">_xldudf_OPTIONSAMURAI_OPTION($B66, "CALL", $E$2, $C$2,K$6)</f>
        <v>General Dynamics Corporation</v>
      </c>
      <c r="L66" s="23" t="str" cm="1">
        <f t="array" ref="L66">_xldudf_OPTIONSAMURAI_OPTION($B66, "CALL", $E$2, $C$2,L$6)</f>
        <v>2022-04-14</v>
      </c>
      <c r="M66" s="29" cm="1">
        <f t="array" ref="M66">_xldudf_OPTIONSAMURAI_OPTION($B66, "CALL", $E$2, $C$2,M$6)</f>
        <v>250</v>
      </c>
      <c r="N66" s="29" cm="1">
        <f t="array" ref="N66">_xldudf_OPTIONSAMURAI_OPTION($B66, "CALL", $E$2, $C$2,N$6)</f>
        <v>2.7</v>
      </c>
      <c r="O66" s="29" cm="1">
        <f t="array" ref="O66">_xldudf_OPTIONSAMURAI_OPTION($B66, "CALL", $E$2, $C$2,O$6)</f>
        <v>0.22914292</v>
      </c>
      <c r="P66" s="60" cm="1">
        <f t="array" ref="P66">_xldudf_OPTIONSAMURAI_OPTION($B66, "CALL", $E$2, $C$2,P$6)</f>
        <v>-9.6935419999999994E-2</v>
      </c>
      <c r="Q66" s="29"/>
      <c r="R66" s="63">
        <f t="shared" si="6"/>
        <v>1.1750369919053007E-2</v>
      </c>
      <c r="S66" s="38">
        <f t="shared" ca="1" si="7"/>
        <v>0.13402765688919838</v>
      </c>
      <c r="T66" s="40">
        <f t="shared" ca="1" si="8"/>
        <v>0.15452765688919837</v>
      </c>
      <c r="U66" s="41">
        <f t="shared" si="9"/>
        <v>8.7997214727130346E-2</v>
      </c>
      <c r="V66" s="42">
        <f t="shared" ca="1" si="10"/>
        <v>32</v>
      </c>
      <c r="W66" s="43">
        <f t="shared" si="11"/>
        <v>17.52000000000001</v>
      </c>
    </row>
    <row r="67" spans="2:23" x14ac:dyDescent="0.25">
      <c r="B67" s="36" t="s">
        <v>74</v>
      </c>
      <c r="C67" s="23" t="str" cm="1">
        <f t="array" ref="C67">_xldudf_OPTIONSAMURAI_STOCK($B67, C$6)</f>
        <v>Kimberly-Clark Corporation</v>
      </c>
      <c r="D67" s="29" t="str" cm="1">
        <f t="array" ref="D67">_xldudf_OPTIONSAMURAI_STOCK($B67, D$6)</f>
        <v>Consumer Defensive</v>
      </c>
      <c r="E67" s="37" cm="1">
        <f t="array" ref="E67">_xldudf_OPTIONSAMURAI_STOCK($B67, E$6)</f>
        <v>117.53</v>
      </c>
      <c r="F67" s="75" cm="1">
        <f t="array" ref="F67">_xldudf_OPTIONSAMURAI_STOCK($B67, F$6)</f>
        <v>39735720000</v>
      </c>
      <c r="G67" s="70" cm="1">
        <f t="array" ref="G67">_xldudf_OPTIONSAMURAI_STOCK($B67, G$6)</f>
        <v>0.98809519999999995</v>
      </c>
      <c r="H67" s="39" cm="1">
        <f t="array" ref="H67">_xldudf_OPTIONSAMURAI_STOCK($B67, H$6)</f>
        <v>3.8800000000000001E-2</v>
      </c>
      <c r="I67" s="57" cm="1">
        <f t="array" ref="I67">_xldudf_OPTIONSAMURAI_STOCK($B67, I$6)</f>
        <v>0.13290223000000001</v>
      </c>
      <c r="J67" s="29"/>
      <c r="K67" s="29" t="str" cm="1">
        <f t="array" ref="K67">_xldudf_OPTIONSAMURAI_OPTION($B67, "CALL", $E$2, $C$2,K$6)</f>
        <v>Kimberly-Clark Corporation</v>
      </c>
      <c r="L67" s="23" t="str" cm="1">
        <f t="array" ref="L67">_xldudf_OPTIONSAMURAI_OPTION($B67, "CALL", $E$2, $C$2,L$6)</f>
        <v>2022-04-14</v>
      </c>
      <c r="M67" s="29" cm="1">
        <f t="array" ref="M67">_xldudf_OPTIONSAMURAI_OPTION($B67, "CALL", $E$2, $C$2,M$6)</f>
        <v>125</v>
      </c>
      <c r="N67" s="29" cm="1">
        <f t="array" ref="N67">_xldudf_OPTIONSAMURAI_OPTION($B67, "CALL", $E$2, $C$2,N$6)</f>
        <v>1.1499999999999999</v>
      </c>
      <c r="O67" s="29" cm="1">
        <f t="array" ref="O67">_xldudf_OPTIONSAMURAI_OPTION($B67, "CALL", $E$2, $C$2,O$6)</f>
        <v>0.2271135</v>
      </c>
      <c r="P67" s="60" cm="1">
        <f t="array" ref="P67">_xldudf_OPTIONSAMURAI_OPTION($B67, "CALL", $E$2, $C$2,P$6)</f>
        <v>-4.138087E-2</v>
      </c>
      <c r="Q67" s="29"/>
      <c r="R67" s="63">
        <f t="shared" si="6"/>
        <v>9.881422924901186E-3</v>
      </c>
      <c r="S67" s="38">
        <f t="shared" ca="1" si="7"/>
        <v>0.11270998023715416</v>
      </c>
      <c r="T67" s="40">
        <f t="shared" ca="1" si="8"/>
        <v>0.15150998023715417</v>
      </c>
      <c r="U67" s="41">
        <f t="shared" si="9"/>
        <v>7.4067709228389747E-2</v>
      </c>
      <c r="V67" s="42">
        <f t="shared" ca="1" si="10"/>
        <v>32</v>
      </c>
      <c r="W67" s="43">
        <f t="shared" si="11"/>
        <v>7.4699999999999989</v>
      </c>
    </row>
    <row r="68" spans="2:23" x14ac:dyDescent="0.25">
      <c r="B68" s="36" t="s">
        <v>60</v>
      </c>
      <c r="C68" s="23" t="str" cm="1">
        <f t="array" ref="C68">_xldudf_OPTIONSAMURAI_STOCK($B68, C$6)</f>
        <v>Colgate-Palmolive Company</v>
      </c>
      <c r="D68" s="29" t="str" cm="1">
        <f t="array" ref="D68">_xldudf_OPTIONSAMURAI_STOCK($B68, D$6)</f>
        <v>Consumer Defensive</v>
      </c>
      <c r="E68" s="37" cm="1">
        <f t="array" ref="E68">_xldudf_OPTIONSAMURAI_STOCK($B68, E$6)</f>
        <v>73.77</v>
      </c>
      <c r="F68" s="75" cm="1">
        <f t="array" ref="F68">_xldudf_OPTIONSAMURAI_STOCK($B68, F$6)</f>
        <v>62034670000</v>
      </c>
      <c r="G68" s="70" cm="1">
        <f t="array" ref="G68">_xldudf_OPTIONSAMURAI_STOCK($B68, G$6)</f>
        <v>0.98412699999999997</v>
      </c>
      <c r="H68" s="39" cm="1">
        <f t="array" ref="H68">_xldudf_OPTIONSAMURAI_STOCK($B68, H$6)</f>
        <v>2.4400000000000002E-2</v>
      </c>
      <c r="I68" s="57" cm="1">
        <f t="array" ref="I68">_xldudf_OPTIONSAMURAI_STOCK($B68, I$6)</f>
        <v>0.18354344</v>
      </c>
      <c r="J68" s="29"/>
      <c r="K68" s="29" t="str" cm="1">
        <f t="array" ref="K68">_xldudf_OPTIONSAMURAI_OPTION($B68, "CALL", $E$2, $C$2,K$6)</f>
        <v>Colgate-Palmolive Company</v>
      </c>
      <c r="L68" s="23" t="str" cm="1">
        <f t="array" ref="L68">_xldudf_OPTIONSAMURAI_OPTION($B68, "CALL", $E$2, $C$2,L$6)</f>
        <v>2022-04-14</v>
      </c>
      <c r="M68" s="29" cm="1">
        <f t="array" ref="M68">_xldudf_OPTIONSAMURAI_OPTION($B68, "CALL", $E$2, $C$2,M$6)</f>
        <v>77.5</v>
      </c>
      <c r="N68" s="29" cm="1">
        <f t="array" ref="N68">_xldudf_OPTIONSAMURAI_OPTION($B68, "CALL", $E$2, $C$2,N$6)</f>
        <v>0.8</v>
      </c>
      <c r="O68" s="29" cm="1">
        <f t="array" ref="O68">_xldudf_OPTIONSAMURAI_OPTION($B68, "CALL", $E$2, $C$2,O$6)</f>
        <v>0.2602352</v>
      </c>
      <c r="P68" s="60" cm="1">
        <f t="array" ref="P68">_xldudf_OPTIONSAMURAI_OPTION($B68, "CALL", $E$2, $C$2,P$6)</f>
        <v>-2.5933850000000001E-2</v>
      </c>
      <c r="Q68" s="29"/>
      <c r="R68" s="63">
        <f t="shared" si="6"/>
        <v>1.0963409620391943E-2</v>
      </c>
      <c r="S68" s="38">
        <f t="shared" ca="1" si="7"/>
        <v>0.1250513909825956</v>
      </c>
      <c r="T68" s="40">
        <f t="shared" ca="1" si="8"/>
        <v>0.14945139098259561</v>
      </c>
      <c r="U68" s="41">
        <f t="shared" si="9"/>
        <v>6.2080306975469422E-2</v>
      </c>
      <c r="V68" s="42">
        <f t="shared" ca="1" si="10"/>
        <v>32</v>
      </c>
      <c r="W68" s="43">
        <f t="shared" si="11"/>
        <v>3.730000000000004</v>
      </c>
    </row>
    <row r="69" spans="2:23" x14ac:dyDescent="0.25">
      <c r="B69" s="36" t="s">
        <v>67</v>
      </c>
      <c r="C69" s="23" t="str" cm="1">
        <f t="array" ref="C69">_xldudf_OPTIONSAMURAI_STOCK($B69, C$6)</f>
        <v>Johnson &amp; Johnson</v>
      </c>
      <c r="D69" s="29" t="str" cm="1">
        <f t="array" ref="D69">_xldudf_OPTIONSAMURAI_STOCK($B69, D$6)</f>
        <v>Healthcare</v>
      </c>
      <c r="E69" s="37" cm="1">
        <f t="array" ref="E69">_xldudf_OPTIONSAMURAI_STOCK($B69, E$6)</f>
        <v>169.35</v>
      </c>
      <c r="F69" s="75" cm="1">
        <f t="array" ref="F69">_xldudf_OPTIONSAMURAI_STOCK($B69, F$6)</f>
        <v>442638570000</v>
      </c>
      <c r="G69" s="70" cm="1">
        <f t="array" ref="G69">_xldudf_OPTIONSAMURAI_STOCK($B69, G$6)</f>
        <v>0.89285713</v>
      </c>
      <c r="H69" s="39" cm="1">
        <f t="array" ref="H69">_xldudf_OPTIONSAMURAI_STOCK($B69, H$6)</f>
        <v>2.5000000000000001E-2</v>
      </c>
      <c r="I69" s="57" cm="1">
        <f t="array" ref="I69">_xldudf_OPTIONSAMURAI_STOCK($B69, I$6)</f>
        <v>0.10050191999999999</v>
      </c>
      <c r="J69" s="29"/>
      <c r="K69" s="29" t="str" cm="1">
        <f t="array" ref="K69">_xldudf_OPTIONSAMURAI_OPTION($B69, "CALL", $E$2, $C$2,K$6)</f>
        <v>Johnson &amp; Johnson</v>
      </c>
      <c r="L69" s="23" t="str" cm="1">
        <f t="array" ref="L69">_xldudf_OPTIONSAMURAI_OPTION($B69, "CALL", $E$2, $C$2,L$6)</f>
        <v>2022-04-14</v>
      </c>
      <c r="M69" s="29" cm="1">
        <f t="array" ref="M69">_xldudf_OPTIONSAMURAI_OPTION($B69, "CALL", $E$2, $C$2,M$6)</f>
        <v>175</v>
      </c>
      <c r="N69" s="29" cm="1">
        <f t="array" ref="N69">_xldudf_OPTIONSAMURAI_OPTION($B69, "CALL", $E$2, $C$2,N$6)</f>
        <v>1.75</v>
      </c>
      <c r="O69" s="29" cm="1">
        <f t="array" ref="O69">_xldudf_OPTIONSAMURAI_OPTION($B69, "CALL", $E$2, $C$2,O$6)</f>
        <v>0.29653235999999999</v>
      </c>
      <c r="P69" s="60" cm="1">
        <f t="array" ref="P69">_xldudf_OPTIONSAMURAI_OPTION($B69, "CALL", $E$2, $C$2,P$6)</f>
        <v>-5.0749700000000002E-2</v>
      </c>
      <c r="Q69" s="29"/>
      <c r="R69" s="63">
        <f t="shared" si="6"/>
        <v>1.0441527446300716E-2</v>
      </c>
      <c r="S69" s="38">
        <f t="shared" ca="1" si="7"/>
        <v>0.11909867243436754</v>
      </c>
      <c r="T69" s="40">
        <f t="shared" ca="1" si="8"/>
        <v>0.14409867243436755</v>
      </c>
      <c r="U69" s="41">
        <f t="shared" si="9"/>
        <v>4.4152744630071634E-2</v>
      </c>
      <c r="V69" s="42">
        <f t="shared" ca="1" si="10"/>
        <v>32</v>
      </c>
      <c r="W69" s="43">
        <f t="shared" si="11"/>
        <v>5.6500000000000057</v>
      </c>
    </row>
    <row r="70" spans="2:23" x14ac:dyDescent="0.25">
      <c r="B70" s="36" t="s">
        <v>36</v>
      </c>
      <c r="C70" s="23" t="str" cm="1">
        <f t="array" ref="C70">_xldudf_OPTIONSAMURAI_STOCK($B70, C$6)</f>
        <v>McDonald's Corporation</v>
      </c>
      <c r="D70" s="29" t="str" cm="1">
        <f t="array" ref="D70">_xldudf_OPTIONSAMURAI_STOCK($B70, D$6)</f>
        <v>Consumer Cyclical</v>
      </c>
      <c r="E70" s="37" cm="1">
        <f t="array" ref="E70">_xldudf_OPTIONSAMURAI_STOCK($B70, E$6)</f>
        <v>226.87</v>
      </c>
      <c r="F70" s="75" cm="1">
        <f t="array" ref="F70">_xldudf_OPTIONSAMURAI_STOCK($B70, F$6)</f>
        <v>169297200000</v>
      </c>
      <c r="G70" s="70" cm="1">
        <f t="array" ref="G70">_xldudf_OPTIONSAMURAI_STOCK($B70, G$6)</f>
        <v>0.98809519999999995</v>
      </c>
      <c r="H70" s="39" cm="1">
        <f t="array" ref="H70">_xldudf_OPTIONSAMURAI_STOCK($B70, H$6)</f>
        <v>2.4299999999999999E-2</v>
      </c>
      <c r="I70" s="57" cm="1">
        <f t="array" ref="I70">_xldudf_OPTIONSAMURAI_STOCK($B70, I$6)</f>
        <v>0.25247940000000002</v>
      </c>
      <c r="J70" s="29"/>
      <c r="K70" s="29" t="str" cm="1">
        <f t="array" ref="K70">_xldudf_OPTIONSAMURAI_OPTION($B70, "CALL", $E$2, $C$2,K$6)</f>
        <v>McDonald's Corporation</v>
      </c>
      <c r="L70" s="23" t="str" cm="1">
        <f t="array" ref="L70">_xldudf_OPTIONSAMURAI_OPTION($B70, "CALL", $E$2, $C$2,L$6)</f>
        <v>2022-04-14</v>
      </c>
      <c r="M70" s="29" cm="1">
        <f t="array" ref="M70">_xldudf_OPTIONSAMURAI_OPTION($B70, "CALL", $E$2, $C$2,M$6)</f>
        <v>240</v>
      </c>
      <c r="N70" s="29" cm="1">
        <f t="array" ref="N70">_xldudf_OPTIONSAMURAI_OPTION($B70, "CALL", $E$2, $C$2,N$6)</f>
        <v>2.29</v>
      </c>
      <c r="O70" s="29" cm="1">
        <f t="array" ref="O70">_xldudf_OPTIONSAMURAI_OPTION($B70, "CALL", $E$2, $C$2,O$6)</f>
        <v>0.23934035000000001</v>
      </c>
      <c r="P70" s="60" cm="1">
        <f t="array" ref="P70">_xldudf_OPTIONSAMURAI_OPTION($B70, "CALL", $E$2, $C$2,P$6)</f>
        <v>-7.9222310000000004E-2</v>
      </c>
      <c r="Q70" s="29"/>
      <c r="R70" s="63">
        <f t="shared" si="6"/>
        <v>1.0196811826520616E-2</v>
      </c>
      <c r="S70" s="38">
        <f t="shared" ca="1" si="7"/>
        <v>0.11630738489625078</v>
      </c>
      <c r="T70" s="40">
        <f t="shared" ca="1" si="8"/>
        <v>0.14060738489625077</v>
      </c>
      <c r="U70" s="41">
        <f t="shared" si="9"/>
        <v>6.8661501469409539E-2</v>
      </c>
      <c r="V70" s="42">
        <f t="shared" ca="1" si="10"/>
        <v>32</v>
      </c>
      <c r="W70" s="43">
        <f t="shared" si="11"/>
        <v>13.129999999999995</v>
      </c>
    </row>
    <row r="71" spans="2:23" x14ac:dyDescent="0.25">
      <c r="B71" s="36" t="s">
        <v>73</v>
      </c>
      <c r="C71" s="23" t="str" cm="1">
        <f t="array" ref="C71">_xldudf_OPTIONSAMURAI_STOCK($B71, C$6)</f>
        <v>Becton, Dickinson and Company</v>
      </c>
      <c r="D71" s="29" t="str" cm="1">
        <f t="array" ref="D71">_xldudf_OPTIONSAMURAI_STOCK($B71, D$6)</f>
        <v>Healthcare</v>
      </c>
      <c r="E71" s="37" cm="1">
        <f t="array" ref="E71">_xldudf_OPTIONSAMURAI_STOCK($B71, E$6)</f>
        <v>254.51</v>
      </c>
      <c r="F71" s="75" cm="1">
        <f t="array" ref="F71">_xldudf_OPTIONSAMURAI_STOCK($B71, F$6)</f>
        <v>71797270000</v>
      </c>
      <c r="G71" s="70" cm="1">
        <f t="array" ref="G71">_xldudf_OPTIONSAMURAI_STOCK($B71, G$6)</f>
        <v>0.95634920000000001</v>
      </c>
      <c r="H71" s="39" cm="1">
        <f t="array" ref="H71">_xldudf_OPTIONSAMURAI_STOCK($B71, H$6)</f>
        <v>1.37E-2</v>
      </c>
      <c r="I71" s="57" cm="1">
        <f t="array" ref="I71">_xldudf_OPTIONSAMURAI_STOCK($B71, I$6)</f>
        <v>0.13402223999999999</v>
      </c>
      <c r="J71" s="29"/>
      <c r="K71" s="29" t="str" cm="1">
        <f t="array" ref="K71">_xldudf_OPTIONSAMURAI_OPTION($B71, "CALL", $E$2, $C$2,K$6)</f>
        <v>Becton, Dickinson and Company</v>
      </c>
      <c r="L71" s="23" t="str" cm="1">
        <f t="array" ref="L71">_xldudf_OPTIONSAMURAI_OPTION($B71, "CALL", $E$2, $C$2,L$6)</f>
        <v>2022-04-14</v>
      </c>
      <c r="M71" s="29" cm="1">
        <f t="array" ref="M71">_xldudf_OPTIONSAMURAI_OPTION($B71, "CALL", $E$2, $C$2,M$6)</f>
        <v>270</v>
      </c>
      <c r="N71" s="29" cm="1">
        <f t="array" ref="N71">_xldudf_OPTIONSAMURAI_OPTION($B71, "CALL", $E$2, $C$2,N$6)</f>
        <v>2.75</v>
      </c>
      <c r="O71" s="29" cm="1">
        <f t="array" ref="O71">_xldudf_OPTIONSAMURAI_OPTION($B71, "CALL", $E$2, $C$2,O$6)</f>
        <v>0.24175204</v>
      </c>
      <c r="P71" s="60" cm="1">
        <f t="array" ref="P71">_xldudf_OPTIONSAMURAI_OPTION($B71, "CALL", $E$2, $C$2,P$6)</f>
        <v>-9.4549289999999994E-2</v>
      </c>
      <c r="Q71" s="29"/>
      <c r="R71" s="63">
        <f t="shared" si="6"/>
        <v>1.092310136638068E-2</v>
      </c>
      <c r="S71" s="38">
        <f t="shared" ca="1" si="7"/>
        <v>0.12459162496027963</v>
      </c>
      <c r="T71" s="40">
        <f t="shared" ca="1" si="8"/>
        <v>0.13829162496027964</v>
      </c>
      <c r="U71" s="41">
        <f t="shared" si="9"/>
        <v>7.2449952335557719E-2</v>
      </c>
      <c r="V71" s="42">
        <f t="shared" ca="1" si="10"/>
        <v>32</v>
      </c>
      <c r="W71" s="43">
        <f t="shared" si="11"/>
        <v>15.490000000000009</v>
      </c>
    </row>
    <row r="72" spans="2:23" x14ac:dyDescent="0.25">
      <c r="B72" s="44" t="s">
        <v>53</v>
      </c>
      <c r="C72" s="58" t="str" cm="1">
        <f t="array" ref="C72">_xldudf_OPTIONSAMURAI_STOCK($B72, C$6)</f>
        <v>Medtronic plc</v>
      </c>
      <c r="D72" s="45" t="str" cm="1">
        <f t="array" ref="D72">_xldudf_OPTIONSAMURAI_STOCK($B72, D$6)</f>
        <v>Healthcare</v>
      </c>
      <c r="E72" s="46" cm="1">
        <f t="array" ref="E72">_xldudf_OPTIONSAMURAI_STOCK($B72, E$6)</f>
        <v>103.82</v>
      </c>
      <c r="F72" s="76" cm="1">
        <f t="array" ref="F72">_xldudf_OPTIONSAMURAI_STOCK($B72, F$6)</f>
        <v>138535340000</v>
      </c>
      <c r="G72" s="71" cm="1">
        <f t="array" ref="G72">_xldudf_OPTIONSAMURAI_STOCK($B72, G$6)</f>
        <v>0.92063490000000003</v>
      </c>
      <c r="H72" s="48" cm="1">
        <f t="array" ref="H72">_xldudf_OPTIONSAMURAI_STOCK($B72, H$6)</f>
        <v>2.4299999999999999E-2</v>
      </c>
      <c r="I72" s="59" cm="1">
        <f t="array" ref="I72">_xldudf_OPTIONSAMURAI_STOCK($B72, I$6)</f>
        <v>0.19476015999999999</v>
      </c>
      <c r="J72" s="45"/>
      <c r="K72" s="45" t="str" cm="1">
        <f t="array" ref="K72">_xldudf_OPTIONSAMURAI_OPTION($B72, "CALL", $E$2, $C$2,K$6)</f>
        <v>Medtronic plc</v>
      </c>
      <c r="L72" s="58" t="str" cm="1">
        <f t="array" ref="L72">_xldudf_OPTIONSAMURAI_OPTION($B72, "CALL", $E$2, $C$2,L$6)</f>
        <v>2022-04-14</v>
      </c>
      <c r="M72" s="45" cm="1">
        <f t="array" ref="M72">_xldudf_OPTIONSAMURAI_OPTION($B72, "CALL", $E$2, $C$2,M$6)</f>
        <v>110</v>
      </c>
      <c r="N72" s="45" cm="1">
        <f t="array" ref="N72">_xldudf_OPTIONSAMURAI_OPTION($B72, "CALL", $E$2, $C$2,N$6)</f>
        <v>0.92500000000000004</v>
      </c>
      <c r="O72" s="45" cm="1">
        <f t="array" ref="O72">_xldudf_OPTIONSAMURAI_OPTION($B72, "CALL", $E$2, $C$2,O$6)</f>
        <v>0.22355469</v>
      </c>
      <c r="P72" s="61" cm="1">
        <f t="array" ref="P72">_xldudf_OPTIONSAMURAI_OPTION($B72, "CALL", $E$2, $C$2,P$6)</f>
        <v>-3.361749E-2</v>
      </c>
      <c r="Q72" s="45"/>
      <c r="R72" s="64">
        <f t="shared" si="6"/>
        <v>8.9897468292919978E-3</v>
      </c>
      <c r="S72" s="47">
        <f t="shared" ref="S72:S103" ca="1" si="12">R72*365/V72</f>
        <v>0.10253929977161184</v>
      </c>
      <c r="T72" s="49">
        <f t="shared" ref="T72:T103" ca="1" si="13">S72+H72</f>
        <v>0.12683929977161185</v>
      </c>
      <c r="U72" s="50">
        <f t="shared" si="9"/>
        <v>6.9050974294183456E-2</v>
      </c>
      <c r="V72" s="51">
        <f t="shared" ca="1" si="10"/>
        <v>32</v>
      </c>
      <c r="W72" s="52">
        <f t="shared" si="11"/>
        <v>6.1800000000000068</v>
      </c>
    </row>
  </sheetData>
  <autoFilter ref="B7:W72" xr:uid="{00000000-0001-0000-0000-000000000000}">
    <sortState xmlns:xlrd2="http://schemas.microsoft.com/office/spreadsheetml/2017/richdata2" ref="B8:W72">
      <sortCondition descending="1" ref="T7:T72"/>
    </sortState>
  </autoFilter>
  <mergeCells count="3">
    <mergeCell ref="C5:I5"/>
    <mergeCell ref="L5:P5"/>
    <mergeCell ref="R6:W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Watchlist- Dividend + Covered C</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Leav Graves</dc:creator>
  <cp:keywords/>
  <dc:description/>
  <cp:lastModifiedBy>Leav Graves</cp:lastModifiedBy>
  <cp:revision/>
  <cp:lastPrinted>2022-03-07T19:55:43Z</cp:lastPrinted>
  <dcterms:created xsi:type="dcterms:W3CDTF">2022-03-07T17:34:22Z</dcterms:created>
  <dcterms:modified xsi:type="dcterms:W3CDTF">2022-03-13T16:05:06Z</dcterms:modified>
  <cp:category/>
  <cp:contentStatus/>
</cp:coreProperties>
</file>